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24226"/>
  <mc:AlternateContent xmlns:mc="http://schemas.openxmlformats.org/markup-compatibility/2006">
    <mc:Choice Requires="x15">
      <x15ac:absPath xmlns:x15ac="http://schemas.microsoft.com/office/spreadsheetml/2010/11/ac" url="E:\Praca\Energy concept\Ex Ante\Urząd Celny - Kielce\Poprawa\"/>
    </mc:Choice>
  </mc:AlternateContent>
  <xr:revisionPtr revIDLastSave="0" documentId="13_ncr:1_{C848989B-36D5-4A23-917E-BC21FC98D14B}" xr6:coauthVersionLast="43" xr6:coauthVersionMax="43" xr10:uidLastSave="{00000000-0000-0000-0000-000000000000}"/>
  <workbookProtection workbookPassword="C7C8" lockStructure="1"/>
  <bookViews>
    <workbookView xWindow="-120" yWindow="-120" windowWidth="29040" windowHeight="15840" tabRatio="701" activeTab="18" xr2:uid="{00000000-000D-0000-FFFF-FFFF00000000}"/>
  </bookViews>
  <sheets>
    <sheet name="Str.tyt." sheetId="12" r:id="rId1"/>
    <sheet name="Inf. ogólne" sheetId="3" r:id="rId2"/>
    <sheet name="Spis zawartości" sheetId="2" r:id="rId3"/>
    <sheet name="Wykaz audytów" sheetId="20" r:id="rId4"/>
    <sheet name="Strona tytułowa budynku" sheetId="15" r:id="rId5"/>
    <sheet name="Strona tytułowa źródła" sheetId="14" r:id="rId6"/>
    <sheet name="Strona tytułowa sieci" sheetId="13" r:id="rId7"/>
    <sheet name="1. Ocena char. bud. przed" sheetId="4" r:id="rId8"/>
    <sheet name="2. Ocena char. bud. po" sheetId="5" r:id="rId9"/>
    <sheet name="2a. Opis techn. bud." sheetId="19" r:id="rId10"/>
    <sheet name="3a. Karta audytu źródło" sheetId="17" r:id="rId11"/>
    <sheet name="3b. Karta audytu sieć" sheetId="18" r:id="rId12"/>
    <sheet name="4. Zest. zbiorcze robót" sheetId="21" r:id="rId13"/>
    <sheet name="5. Zapotrzebowanie na moc i en." sheetId="6" r:id="rId14"/>
    <sheet name="6. Obl. efektu energ. projektu" sheetId="22" r:id="rId15"/>
    <sheet name="7. Obl. planowanego efektu eko." sheetId="24" r:id="rId16"/>
    <sheet name="8. Obl. ekonom. projektu" sheetId="25" r:id="rId17"/>
    <sheet name="8a. koszty eksploatacyjne" sheetId="23" r:id="rId18"/>
    <sheet name="9. Wymagania programowe " sheetId="26" r:id="rId19"/>
  </sheets>
  <externalReferences>
    <externalReference r:id="rId20"/>
  </externalReferences>
  <definedNames>
    <definedName name="_ftn1" localSheetId="7">'1. Ocena char. bud. przed'!$A$6</definedName>
    <definedName name="_ftn1" localSheetId="8">'2. Ocena char. bud. po'!#REF!</definedName>
    <definedName name="_ftn2" localSheetId="7">'1. Ocena char. bud. przed'!#REF!</definedName>
    <definedName name="_ftn2" localSheetId="8">'2. Ocena char. bud. po'!#REF!</definedName>
    <definedName name="_ftnref1" localSheetId="7">'1. Ocena char. bud. przed'!$A$3</definedName>
    <definedName name="_ftnref1" localSheetId="8">'2. Ocena char. bud. po'!$A$3</definedName>
    <definedName name="_ftnref2" localSheetId="7">'1. Ocena char. bud. przed'!$B$13</definedName>
    <definedName name="_ftnref2" localSheetId="8">'2. Ocena char. bud. po'!#REF!</definedName>
    <definedName name="activity_ca_el_ex_local_0" localSheetId="13">'5. Zapotrzebowanie na moc i en.'!$C$11:$K$11</definedName>
    <definedName name="activity_ca_el_ex_local_0_0" localSheetId="13">'5. Zapotrzebowanie na moc i en.'!$C$11</definedName>
    <definedName name="activity_ca_el_ex_local_0_1" localSheetId="13">'5. Zapotrzebowanie na moc i en.'!$D$11</definedName>
    <definedName name="activity_ca_el_ex_local_0_2" localSheetId="13">'5. Zapotrzebowanie na moc i en.'!$E$11</definedName>
    <definedName name="activity_ca_el_ex_local_0_3" localSheetId="13">'5. Zapotrzebowanie na moc i en.'!$F$11</definedName>
    <definedName name="activity_ca_el_ex_local_0_4" localSheetId="13">'5. Zapotrzebowanie na moc i en.'!$G$11</definedName>
    <definedName name="activity_ca_el_ex_local_0_5" localSheetId="13">'5. Zapotrzebowanie na moc i en.'!$H$11</definedName>
    <definedName name="activity_ca_el_ex_local_0_6" localSheetId="13">'5. Zapotrzebowanie na moc i en.'!$I$11</definedName>
    <definedName name="activity_ca_el_ex_local_0_7" localSheetId="13">'5. Zapotrzebowanie na moc i en.'!$K$11</definedName>
    <definedName name="activity_non_el_ex_local_0" localSheetId="13">'5. Zapotrzebowanie na moc i en.'!$C$15:$K$15</definedName>
    <definedName name="activity_non_el_ex_local_0_0" localSheetId="13">'5. Zapotrzebowanie na moc i en.'!$C$15</definedName>
    <definedName name="activity_non_el_ex_local_0_1" localSheetId="13">'5. Zapotrzebowanie na moc i en.'!$D$15</definedName>
    <definedName name="activity_non_el_ex_local_0_2" localSheetId="13">'5. Zapotrzebowanie na moc i en.'!$E$15</definedName>
    <definedName name="activity_non_el_ex_local_0_3" localSheetId="13">'5. Zapotrzebowanie na moc i en.'!$F$15</definedName>
    <definedName name="activity_non_el_ex_local_0_4" localSheetId="13">'5. Zapotrzebowanie na moc i en.'!$G$15</definedName>
    <definedName name="activity_non_el_ex_local_0_5" localSheetId="13">'5. Zapotrzebowanie na moc i en.'!$H$15</definedName>
    <definedName name="activity_non_el_ex_local_0_6" localSheetId="13">'5. Zapotrzebowanie na moc i en.'!$I$15</definedName>
    <definedName name="activity_non_el_ex_local_0_7" localSheetId="13">'5. Zapotrzebowanie na moc i en.'!$K$15</definedName>
    <definedName name="approved_grant_rate">'[1]część I,II,III'!$J$41</definedName>
    <definedName name="cost_breakdown_annual_total">'[1]część I,II,III'!$C$77:$I$77</definedName>
    <definedName name="cost_breakdown_annual_total_0">'[1]część I,II,III'!$C$77</definedName>
    <definedName name="cost_breakdown_annual_total_1">'[1]część I,II,III'!$D$77</definedName>
    <definedName name="cost_breakdown_annual_total_2">'[1]część I,II,III'!$E$77</definedName>
    <definedName name="cost_breakdown_annual_total_3">'[1]część I,II,III'!$F$77</definedName>
    <definedName name="disbursement_datevalue">'[1]część V'!$D$48:$O$48</definedName>
    <definedName name="dr_monthlist_0">'[1]część V'!$D$35:$O$35</definedName>
    <definedName name="dr_monthlist_1">'[1]część V'!$D$36:$O$36</definedName>
    <definedName name="dr_monthlist_10">'[1]część V'!$D$45:$O$45</definedName>
    <definedName name="dr_monthlist_10_0">'[1]część V'!$D$45</definedName>
    <definedName name="dr_monthlist_11">'[1]część V'!$D$46:$O$46</definedName>
    <definedName name="dr_monthlist_2">'[1]część V'!$D$37:$O$37</definedName>
    <definedName name="dr_monthlist_3">'[1]część V'!$D$38:$O$38</definedName>
    <definedName name="dr_monthlist_4">'[1]część V'!$D$39:$O$39</definedName>
    <definedName name="dr_monthlist_5">'[1]część V'!$D$40:$O$40</definedName>
    <definedName name="dr_monthlist_6">'[1]część V'!$D$41:$O$41</definedName>
    <definedName name="dr_monthlist_7">'[1]część V'!$D$42:$O$42</definedName>
    <definedName name="dr_monthlist_8">'[1]część V'!$D$43:$O$43</definedName>
    <definedName name="dr_monthlist_9">'[1]część V'!$D$44:$O$44</definedName>
    <definedName name="Dwuklik_1">[1]VBA!$D$1</definedName>
    <definedName name="Dwuklik_2">[1]VBA!$D$2</definedName>
    <definedName name="eligible_expense_category_0">'[1]część I,II,III'!$C$65:$I$65</definedName>
    <definedName name="eligible_expense_category_1">'[1]część I,II,III'!$C$66:$I$66</definedName>
    <definedName name="eligible_expense_category_2">'[1]część I,II,III'!$C$67:$I$67</definedName>
    <definedName name="eligible_expense_category_3">'[1]część I,II,III'!$C$68:$I$68</definedName>
    <definedName name="eligible_expense_category_4">'[1]część I,II,III'!$C$69:$I$69</definedName>
    <definedName name="eligible_expense_category_6">'[1]część I,II,III'!$C$70:$I$70</definedName>
    <definedName name="eligible_expense_category_7">'[1]część I,II,III'!$C$71:$I$71</definedName>
    <definedName name="eligible_expense_category_8">'[1]część I,II,III'!$C$72:$I$72</definedName>
    <definedName name="grand_total_disbursed_eur">'[1]część I,II,III'!$C$43:$C$43</definedName>
    <definedName name="grand_total_funded_eur">'[1]część I,II,III'!$C$41:$C$41</definedName>
    <definedName name="Ilosc_Dzialan">[1]Sumy_posrednie!$C$2</definedName>
    <definedName name="kwota_Rocz_koszt_Kwal_2013">[1]Sumy_posrednie!$D$19:$AM$19</definedName>
    <definedName name="kwota_Rocz_koszt_Kwal_2015">[1]Sumy_posrednie!$D$21:$AM$21</definedName>
    <definedName name="kwota_Rocz_koszt_Kwal_2016">[1]Sumy_posrednie!$D$22:$AM$22</definedName>
    <definedName name="kwota_Rocz_koszt_Kwal_2017">[1]Sumy_posrednie!$D$23:$AM$23</definedName>
    <definedName name="kwota_Rocz_koszt_nieKwal_2013">[1]Sumy_posrednie!$D$33:$AM$33</definedName>
    <definedName name="kwota_Rocz_koszt_nieKwal_2015">[1]Sumy_posrednie!$D$35:$AM$35</definedName>
    <definedName name="kwota_Rocz_koszt_nieKwal_2016">[1]Sumy_posrednie!$D$36:$AM$36</definedName>
    <definedName name="kwota_Rocz_koszt_nieKwal_2017">[1]Sumy_posrednie!$D$37:$AM$37</definedName>
    <definedName name="kwota_Rocz_nieref_koszt_Kwal_2013">[1]Sumy_posrednie!$D$26:$AM$26</definedName>
    <definedName name="kwota_Rocz_nieref_koszt_Kwal_2015">[1]Sumy_posrednie!$D$28:$AM$28</definedName>
    <definedName name="kwota_Rocz_nieref_koszt_Kwal_2016">[1]Sumy_posrednie!$D$29:$AM$29</definedName>
    <definedName name="kwota_Rocz_nieref_koszt_Kwal_2017">[1]Sumy_posrednie!$D$30:$AM$30</definedName>
    <definedName name="L_Finansowanie_Projektu">[1]Listy!$Q$1:$Q$65536</definedName>
    <definedName name="L_Forma_Prawna_A">[1]Listy!$O$1:$O$65536</definedName>
    <definedName name="L_Forma_Prawna_B">[1]Listy!$P$1:$P$65536</definedName>
    <definedName name="L_FUndusz_Op_1">[1]Listy!$H$1:$H$65536</definedName>
    <definedName name="L_Miesiac">[1]Listy!$M$1:$M$65536</definedName>
    <definedName name="L_Pom_Pub_5_1_3">[1]Listy!$U$1:$U$65536</definedName>
    <definedName name="L_PrawdWyst">[1]Listy!$D$1:$D$65536</definedName>
    <definedName name="L_Program">[1]Listy!$B$1:$B$65536</definedName>
    <definedName name="L_Rodzaj_Forma_Prawna">[1]Listy!$S$1:$S$65536</definedName>
    <definedName name="L_Rok">[1]Listy!$N$1:$N$65536</definedName>
    <definedName name="L_TAK_NIE_NIEDOTYCZY">[1]Listy!$V$1:$V$65536</definedName>
    <definedName name="L_TakNie">[1]Listy!$E$1:$E$65536</definedName>
    <definedName name="L_TypProjektu">[1]Listy!$A$1:$A$65536</definedName>
    <definedName name="L_Wazne">[1]Listy!$C$1:$C$65536</definedName>
    <definedName name="last_pir_date">'[1]część I,II,III'!$I$36:$I$36</definedName>
    <definedName name="mies_koszt_kwal">[1]Sumy_posrednie!$D$15:$AM$15</definedName>
    <definedName name="mies_koszt_nieKwal">[1]Sumy_posrednie!$D$17:$AM$17</definedName>
    <definedName name="mies_nieref_koszt_Kwa">[1]Sumy_posrednie!$D$16:$AM$16</definedName>
    <definedName name="monthly_fund_date">[1]Sumy_posrednie!$D$7:$AM$7</definedName>
    <definedName name="monthly_fund_datevalue">[1]Sumy_posrednie!$D$8:$AM$8</definedName>
    <definedName name="months_of_year">[1]List!$C$3:$N$3</definedName>
    <definedName name="non_eligible_expense_category">'[1]część I,II,III'!$C$84:$I$84</definedName>
    <definedName name="_xlnm.Print_Area" localSheetId="7">'1. Ocena char. bud. przed'!$A$1:$M$204</definedName>
    <definedName name="_xlnm.Print_Area" localSheetId="8">'2. Ocena char. bud. po'!$A$1:$M$106</definedName>
    <definedName name="_xlnm.Print_Area" localSheetId="9">'2a. Opis techn. bud.'!$A$1:$K$113</definedName>
    <definedName name="_xlnm.Print_Area" localSheetId="10">'3a. Karta audytu źródło'!$A$1:$H$41</definedName>
    <definedName name="_xlnm.Print_Area" localSheetId="11">'3b. Karta audytu sieć'!$A$1:$F$16</definedName>
    <definedName name="_xlnm.Print_Area" localSheetId="12">'4. Zest. zbiorcze robót'!$A$1:$F$135</definedName>
    <definedName name="_xlnm.Print_Area" localSheetId="13">'5. Zapotrzebowanie na moc i en.'!$A$1:$U$39</definedName>
    <definedName name="_xlnm.Print_Area" localSheetId="15">'7. Obl. planowanego efektu eko.'!$A$1:$J$38</definedName>
    <definedName name="_xlnm.Print_Area" localSheetId="16">'8. Obl. ekonom. projektu'!$A$1:$G$25</definedName>
    <definedName name="_xlnm.Print_Area" localSheetId="17">'8a. koszty eksploatacyjne'!$A$1:$P$52</definedName>
    <definedName name="_xlnm.Print_Area" localSheetId="18">'9. Wymagania programowe '!$A$1:$I$26</definedName>
    <definedName name="_xlnm.Print_Area" localSheetId="1">'Inf. ogólne'!$A$1:$H$19</definedName>
    <definedName name="_xlnm.Print_Area" localSheetId="2">'Spis zawartości'!$A$1:$I$20</definedName>
    <definedName name="_xlnm.Print_Area" localSheetId="0">'Str.tyt.'!$A$1:$J$34</definedName>
    <definedName name="_xlnm.Print_Area" localSheetId="4">'Strona tytułowa budynku'!$A$1:$H$39</definedName>
    <definedName name="_xlnm.Print_Area" localSheetId="6">'Strona tytułowa sieci'!$A$1:$I$41</definedName>
    <definedName name="_xlnm.Print_Area" localSheetId="5">'Strona tytułowa źródła'!$A$1:$H$40</definedName>
    <definedName name="_xlnm.Print_Area" localSheetId="3">'Wykaz audytów'!$A$1:$D$25</definedName>
    <definedName name="other_eligible_expense_category_0">'[1]część I,II,III'!$C$73:$I$73</definedName>
    <definedName name="other_eligible_expense_category_1">'[1]część I,II,III'!$C$74:$I$74</definedName>
    <definedName name="other_eligible_expense_category_2">'[1]część I,II,III'!$C$75:$I$75</definedName>
    <definedName name="other_eligible_expense_category_3">'[1]część I,II,III'!$C$76:$I$76</definedName>
    <definedName name="P_Podatek_4_5_1">[1]Wniosek!$P$141</definedName>
    <definedName name="pir1_actual_start_datevalue">'[1]część V'!$C$32</definedName>
    <definedName name="project_planned_completion_datevalue">[1]Sumy_posrednie!$B$6</definedName>
    <definedName name="project_planned_start">'[1]część I,II,III'!$C$36</definedName>
    <definedName name="project_planned_start_datevalue">[1]Sumy_posrednie!$B$5</definedName>
    <definedName name="report_period_end_month_datevalue">'[1]część V'!$D$34:$O$34</definedName>
    <definedName name="report_period_end_month_datevalue_0">'[1]część V'!$D$34</definedName>
    <definedName name="report_period_end_month_datevalue_1">'[1]część V'!$E$34</definedName>
    <definedName name="report_period_end_month_datevalue_10">'[1]część V'!$N$34</definedName>
    <definedName name="report_period_end_month_datevalue_2">'[1]część V'!$F$34</definedName>
    <definedName name="report_period_end_month_datevalue_3">'[1]część V'!$G$34</definedName>
    <definedName name="report_period_end_month_datevalue_4">'[1]część V'!$H$34</definedName>
    <definedName name="report_period_end_month_datevalue_5">'[1]część V'!$I$34</definedName>
    <definedName name="report_period_end_month_datevalue_6">'[1]część V'!$J$34</definedName>
    <definedName name="report_period_end_month_datevalue_7">'[1]część V'!$K$34</definedName>
    <definedName name="report_period_end_month_datevalue_8">'[1]część V'!$L$34</definedName>
    <definedName name="report_period_end_month_datevalue_9">'[1]część V'!$M$34</definedName>
    <definedName name="report_period_end_month_text">'[1]część V'!$D$16:$O$16</definedName>
    <definedName name="report_period_start_month_datevalue">'[1]część V'!$D$33:$O$33</definedName>
    <definedName name="report_period_start_month_datevalue_0">'[1]część V'!$D$33</definedName>
    <definedName name="report_period_start_month_datevalue_1">'[1]część V'!$E$33</definedName>
    <definedName name="report_period_start_month_datevalue_10">'[1]część V'!$N$33</definedName>
    <definedName name="report_period_start_month_datevalue_2">'[1]część V'!$F$33</definedName>
    <definedName name="report_period_start_month_datevalue_3">'[1]część V'!$G$33</definedName>
    <definedName name="report_period_start_month_datevalue_4">'[1]część V'!$H$33</definedName>
    <definedName name="report_period_start_month_datevalue_5">'[1]część V'!$I$33</definedName>
    <definedName name="report_period_start_month_datevalue_6">'[1]część V'!$J$33</definedName>
    <definedName name="report_period_start_month_datevalue_7">'[1]część V'!$K$33</definedName>
    <definedName name="report_period_start_month_datevalue_8">'[1]część V'!$L$33</definedName>
    <definedName name="report_period_start_month_datevalue_9">'[1]część V'!$M$33</definedName>
    <definedName name="Rocz_koszt_Kwal_2013">[1]Sumy_posrednie!$C$19</definedName>
    <definedName name="Rocz_koszt_Kwal_2014">[1]Sumy_posrednie!$C$20</definedName>
    <definedName name="Rocz_koszt_nieKwal_2013">[1]Sumy_posrednie!$C$33</definedName>
    <definedName name="Rocz_koszt_nieKwal_2014">[1]Sumy_posrednie!$C$34</definedName>
    <definedName name="Rocz_koszt_nieKwal_2015">[1]Sumy_posrednie!$C$35</definedName>
    <definedName name="Rocz_koszt_nieKwal_2016">[1]Sumy_posrednie!$C$36</definedName>
    <definedName name="Rocz_koszt_nieKwal_2017">[1]Sumy_posrednie!$C$37</definedName>
    <definedName name="Rocz_koszt_nieKwal_2018">[1]Sumy_posrednie!$C$38</definedName>
    <definedName name="Rocz_nieref_koszt_Kwal_2013">[1]Sumy_posrednie!$C$26</definedName>
    <definedName name="Rocz_nieref_koszt_Kwal_2014">[1]Sumy_posrednie!$C$27</definedName>
    <definedName name="Rocz_nieref_koszt_Kwal_2015">[1]Sumy_posrednie!$C$28</definedName>
    <definedName name="Rocz_nieref_koszt_Kwal_2016">[1]Sumy_posrednie!$C$29</definedName>
    <definedName name="Rocz_nieref_koszt_Kwal_2017">[1]Sumy_posrednie!$C$30</definedName>
    <definedName name="Rocz_nieref_koszt_Kwal_2018">[1]Sumy_posrednie!$C$31</definedName>
    <definedName name="sum_cost_breakdown_annual_total">'[1]część I,II,III'!$J$77</definedName>
    <definedName name="sum_eligible_expense_category_0">'[1]część I,II,III'!$J$65</definedName>
    <definedName name="sum_eligible_expense_category_1">'[1]część I,II,III'!$J$66</definedName>
    <definedName name="sum_eligible_expense_category_2">'[1]część I,II,III'!$J$67</definedName>
    <definedName name="sum_eligible_expense_category_3">'[1]część I,II,III'!$J$68</definedName>
    <definedName name="sum_eligible_expense_category_4">'[1]część I,II,III'!$J$69</definedName>
    <definedName name="sum_eligible_expense_category_6">'[1]część I,II,III'!$J$70</definedName>
    <definedName name="sum_eligible_expense_category_7">'[1]część I,II,III'!$J$71</definedName>
    <definedName name="sum_eligible_expense_category_8">'[1]część I,II,III'!$J$72</definedName>
    <definedName name="sum_non_el_ex">'[1]część I,II,III'!$J$84</definedName>
    <definedName name="sum_other_eligible_expense_category_0">'[1]część I,II,III'!$J$73</definedName>
    <definedName name="sum_other_eligible_expense_category_1">'[1]część I,II,III'!$J$74</definedName>
    <definedName name="sum_other_eligible_expense_category_2">'[1]część I,II,III'!$J$75</definedName>
    <definedName name="sum_total_eligible_expenses">'[1]część I,II,III'!$J$80</definedName>
    <definedName name="sum_total_project_cost">'[1]część I,II,III'!$J$85</definedName>
    <definedName name="total_eligible_expenses_2">'[1]część I,II,III'!$E$80</definedName>
    <definedName name="total_project_cost">'[1]część I,II,III'!$C$85:$I$85</definedName>
    <definedName name="Z_4702533F_4104_4A8B_A612_EB1AA37E2852_.wvu.PrintArea" localSheetId="8" hidden="1">'2. Ocena char. bud. po'!$A$1:$K$110</definedName>
    <definedName name="Z_4702533F_4104_4A8B_A612_EB1AA37E2852_.wvu.PrintArea" localSheetId="13" hidden="1">'5. Zapotrzebowanie na moc i en.'!$A$4:$R$42</definedName>
    <definedName name="Z_4702533F_4104_4A8B_A612_EB1AA37E2852_.wvu.PrintArea" localSheetId="1" hidden="1">'Inf. ogólne'!$A$1:$G$18</definedName>
    <definedName name="Z_4702533F_4104_4A8B_A612_EB1AA37E2852_.wvu.PrintArea" localSheetId="2" hidden="1">'Spis zawartości'!$A$1:$H$13</definedName>
    <definedName name="Z_4702533F_4104_4A8B_A612_EB1AA37E2852_.wvu.Rows" localSheetId="7" hidden="1">'1. Ocena char. bud. przed'!$218:$218</definedName>
    <definedName name="Z_4702533F_4104_4A8B_A612_EB1AA37E2852_.wvu.Rows" localSheetId="8" hidden="1">'2. Ocena char. bud. po'!$159:$159</definedName>
    <definedName name="Z_4702533F_4104_4A8B_A612_EB1AA37E2852_.wvu.Rows" localSheetId="13" hidden="1">'5. Zapotrzebowanie na moc i en.'!$29:$29,'5. Zapotrzebowanie na moc i en.'!$32:$32,'5. Zapotrzebowanie na moc i en.'!$41:$41</definedName>
    <definedName name="Z_C8D3ADBE_1DC8_41F6_91E5_D751EDAC156D_.wvu.PrintArea" localSheetId="8" hidden="1">'2. Ocena char. bud. po'!$A$1:$K$110</definedName>
    <definedName name="Z_C8D3ADBE_1DC8_41F6_91E5_D751EDAC156D_.wvu.PrintArea" localSheetId="13" hidden="1">'5. Zapotrzebowanie na moc i en.'!$A$4:$R$42</definedName>
    <definedName name="Z_C8D3ADBE_1DC8_41F6_91E5_D751EDAC156D_.wvu.PrintArea" localSheetId="1" hidden="1">'Inf. ogólne'!$A$1:$G$18</definedName>
    <definedName name="Z_C8D3ADBE_1DC8_41F6_91E5_D751EDAC156D_.wvu.PrintArea" localSheetId="2" hidden="1">'Spis zawartości'!$A$1:$H$13</definedName>
    <definedName name="Z_C8D3ADBE_1DC8_41F6_91E5_D751EDAC156D_.wvu.Rows" localSheetId="7" hidden="1">'1. Ocena char. bud. przed'!$218:$218</definedName>
    <definedName name="Z_C8D3ADBE_1DC8_41F6_91E5_D751EDAC156D_.wvu.Rows" localSheetId="8" hidden="1">'2. Ocena char. bud. po'!$159:$159</definedName>
    <definedName name="Z_C8D3ADBE_1DC8_41F6_91E5_D751EDAC156D_.wvu.Rows" localSheetId="13" hidden="1">'5. Zapotrzebowanie na moc i en.'!$29:$29,'5. Zapotrzebowanie na moc i en.'!$32:$32,'5. Zapotrzebowanie na moc i en.'!$41:$41</definedName>
    <definedName name="Z_EA9C586C_6490_4376_8545_D93F3F302A58_.wvu.PrintArea" localSheetId="8" hidden="1">'2. Ocena char. bud. po'!$A$1:$K$110</definedName>
    <definedName name="Z_EA9C586C_6490_4376_8545_D93F3F302A58_.wvu.PrintArea" localSheetId="13" hidden="1">'5. Zapotrzebowanie na moc i en.'!$A$4:$R$42</definedName>
    <definedName name="Z_EA9C586C_6490_4376_8545_D93F3F302A58_.wvu.PrintArea" localSheetId="1" hidden="1">'Inf. ogólne'!$A$1:$G$18</definedName>
    <definedName name="Z_EA9C586C_6490_4376_8545_D93F3F302A58_.wvu.PrintArea" localSheetId="2" hidden="1">'Spis zawartości'!$A$1:$H$13</definedName>
    <definedName name="Z_EA9C586C_6490_4376_8545_D93F3F302A58_.wvu.Rows" localSheetId="7" hidden="1">'1. Ocena char. bud. przed'!$218:$218</definedName>
    <definedName name="Z_EA9C586C_6490_4376_8545_D93F3F302A58_.wvu.Rows" localSheetId="8" hidden="1">'2. Ocena char. bud. po'!$159:$159</definedName>
    <definedName name="Z_EA9C586C_6490_4376_8545_D93F3F302A58_.wvu.Rows" localSheetId="13" hidden="1">'5. Zapotrzebowanie na moc i en.'!$29:$29,'5. Zapotrzebowanie na moc i en.'!$32:$32,'5. Zapotrzebowanie na moc i en.'!$41:$41</definedName>
    <definedName name="Z_F221F33E_0E1C_4976_B177_E2EB9B60E99A_.wvu.PrintArea" localSheetId="8" hidden="1">'2. Ocena char. bud. po'!$A$1:$K$110</definedName>
    <definedName name="Z_F221F33E_0E1C_4976_B177_E2EB9B60E99A_.wvu.PrintArea" localSheetId="13" hidden="1">'5. Zapotrzebowanie na moc i en.'!$A$4:$R$42</definedName>
    <definedName name="Z_F221F33E_0E1C_4976_B177_E2EB9B60E99A_.wvu.PrintArea" localSheetId="1" hidden="1">'Inf. ogólne'!$A$1:$G$18</definedName>
    <definedName name="Z_F221F33E_0E1C_4976_B177_E2EB9B60E99A_.wvu.PrintArea" localSheetId="2" hidden="1">'Spis zawartości'!$A$1:$H$13</definedName>
    <definedName name="Z_F221F33E_0E1C_4976_B177_E2EB9B60E99A_.wvu.Rows" localSheetId="7" hidden="1">'1. Ocena char. bud. przed'!$218:$218</definedName>
    <definedName name="Z_F221F33E_0E1C_4976_B177_E2EB9B60E99A_.wvu.Rows" localSheetId="8" hidden="1">'2. Ocena char. bud. po'!$159:$159</definedName>
    <definedName name="Z_F221F33E_0E1C_4976_B177_E2EB9B60E99A_.wvu.Rows" localSheetId="13" hidden="1">'5. Zapotrzebowanie na moc i en.'!$29:$29,'5. Zapotrzebowanie na moc i en.'!$32:$32,'5. Zapotrzebowanie na moc i en.'!$41:$41</definedName>
  </definedNames>
  <calcPr calcId="191029" iterate="1"/>
  <customWorkbookViews>
    <customWorkbookView name="Przybysz Justyna - Widok osobisty" guid="{C8D3ADBE-1DC8-41F6-91E5-D751EDAC156D}" mergeInterval="0" personalView="1" xWindow="13" yWindow="2" windowWidth="1128" windowHeight="726" activeSheetId="12"/>
    <customWorkbookView name="sstefani - Widok osobisty" guid="{F221F33E-0E1C-4976-B177-E2EB9B60E99A}" mergeInterval="0" personalView="1" maximized="1" xWindow="1" yWindow="1" windowWidth="1276" windowHeight="830" activeSheetId="11" showFormulaBar="0"/>
    <customWorkbookView name="ehandzli - Widok osobisty" guid="{4702533F-4104-4A8B-A612-EB1AA37E2852}" mergeInterval="0" personalView="1" maximized="1" xWindow="1" yWindow="1" windowWidth="1272" windowHeight="669" activeSheetId="6"/>
    <customWorkbookView name="JMikulow - Widok osobisty" guid="{EA9C586C-6490-4376-8545-D93F3F302A58}" mergeInterval="0" personalView="1" maximized="1" xWindow="1" yWindow="1" windowWidth="1276" windowHeight="763" activeSheetId="1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0" i="22" l="1"/>
  <c r="I20" i="22"/>
  <c r="J20" i="22"/>
  <c r="K20" i="22"/>
  <c r="L20" i="22"/>
  <c r="M20" i="22"/>
  <c r="N9" i="6"/>
  <c r="H9" i="6"/>
  <c r="J22" i="19"/>
  <c r="D58" i="5"/>
  <c r="D91" i="4" l="1"/>
  <c r="N33" i="23" l="1"/>
  <c r="N34" i="23"/>
  <c r="M34" i="23"/>
  <c r="M33" i="23"/>
  <c r="J27" i="23"/>
  <c r="N27" i="23" s="1"/>
  <c r="N20" i="23"/>
  <c r="N19" i="23"/>
  <c r="M19" i="23"/>
  <c r="M20" i="23"/>
  <c r="M18" i="23"/>
  <c r="S9" i="6"/>
  <c r="L33" i="23" s="1"/>
  <c r="M9" i="6"/>
  <c r="H33" i="23" s="1"/>
  <c r="I9" i="6"/>
  <c r="H7" i="22" s="1"/>
  <c r="D107" i="21"/>
  <c r="E107" i="21"/>
  <c r="E106" i="21"/>
  <c r="D106" i="21"/>
  <c r="D42" i="21"/>
  <c r="D41" i="21"/>
  <c r="E35" i="21"/>
  <c r="D35" i="21"/>
  <c r="E34" i="21"/>
  <c r="D34" i="21"/>
  <c r="D29" i="21"/>
  <c r="D4" i="21"/>
  <c r="B4" i="21"/>
  <c r="J33" i="19"/>
  <c r="I24" i="19"/>
  <c r="I77" i="5"/>
  <c r="I82" i="5"/>
  <c r="I87" i="5" s="1"/>
  <c r="H82" i="5"/>
  <c r="H87" i="5" s="1"/>
  <c r="F82" i="5"/>
  <c r="J68" i="5"/>
  <c r="F12" i="26" s="1"/>
  <c r="F58" i="5"/>
  <c r="O9" i="6"/>
  <c r="J7" i="22" s="1"/>
  <c r="L10" i="5"/>
  <c r="L11" i="5"/>
  <c r="L12" i="5"/>
  <c r="L13" i="5"/>
  <c r="L14" i="5"/>
  <c r="L15" i="5"/>
  <c r="L16" i="5"/>
  <c r="L17" i="5"/>
  <c r="L9" i="5"/>
  <c r="B9" i="5"/>
  <c r="H110" i="4"/>
  <c r="I115" i="4"/>
  <c r="I110" i="4" s="1"/>
  <c r="H115" i="4"/>
  <c r="H120" i="4" s="1"/>
  <c r="F115" i="4"/>
  <c r="F91" i="4"/>
  <c r="D115" i="4"/>
  <c r="L38" i="4"/>
  <c r="L39" i="4"/>
  <c r="L40" i="4"/>
  <c r="L41" i="4"/>
  <c r="L42" i="4"/>
  <c r="L43" i="4"/>
  <c r="L44" i="4"/>
  <c r="L45" i="4"/>
  <c r="L37" i="4"/>
  <c r="L13" i="4"/>
  <c r="H77" i="5" l="1"/>
  <c r="D120" i="4"/>
  <c r="D82" i="5"/>
  <c r="I120" i="4"/>
  <c r="H123" i="4" s="1"/>
  <c r="F87" i="5"/>
  <c r="F120" i="4"/>
  <c r="J101" i="4"/>
  <c r="E12" i="26" s="1"/>
  <c r="I22" i="19"/>
  <c r="D87" i="5" l="1"/>
  <c r="D90" i="5" s="1"/>
  <c r="D92" i="5" s="1"/>
  <c r="G123" i="4"/>
  <c r="D123" i="4"/>
  <c r="I13" i="4"/>
  <c r="F14" i="4" s="1"/>
  <c r="O35" i="23"/>
  <c r="C100" i="5"/>
  <c r="H35" i="6" s="1"/>
  <c r="E32" i="17"/>
  <c r="H20" i="24"/>
  <c r="F20" i="24"/>
  <c r="I20" i="24" s="1"/>
  <c r="H16" i="24"/>
  <c r="F16" i="24"/>
  <c r="H14" i="24"/>
  <c r="F14" i="24"/>
  <c r="H13" i="24"/>
  <c r="F13" i="24"/>
  <c r="I13" i="24" s="1"/>
  <c r="H11" i="24"/>
  <c r="I11" i="24" s="1"/>
  <c r="F11" i="24"/>
  <c r="H10" i="24"/>
  <c r="F10" i="24"/>
  <c r="H9" i="24"/>
  <c r="F9" i="24"/>
  <c r="H7" i="24"/>
  <c r="F7" i="24"/>
  <c r="I7" i="24"/>
  <c r="F13" i="26"/>
  <c r="E13" i="26"/>
  <c r="G12" i="26"/>
  <c r="H12" i="26" s="1"/>
  <c r="K35" i="23"/>
  <c r="O33" i="23"/>
  <c r="K33" i="23"/>
  <c r="O27" i="23"/>
  <c r="K27" i="23"/>
  <c r="O26" i="23"/>
  <c r="K26" i="23"/>
  <c r="O25" i="23"/>
  <c r="K25" i="23"/>
  <c r="O24" i="23"/>
  <c r="K24" i="23"/>
  <c r="O23" i="23"/>
  <c r="K23" i="23"/>
  <c r="O22" i="23"/>
  <c r="K22" i="23"/>
  <c r="O21" i="23"/>
  <c r="K21" i="23"/>
  <c r="K11" i="23"/>
  <c r="H11" i="23"/>
  <c r="M23" i="22"/>
  <c r="L23" i="22"/>
  <c r="J22" i="22"/>
  <c r="K22" i="22" s="1"/>
  <c r="H22" i="22"/>
  <c r="I22" i="22" s="1"/>
  <c r="L21" i="22"/>
  <c r="I21" i="22"/>
  <c r="M21" i="22" s="1"/>
  <c r="L19" i="22"/>
  <c r="K19" i="22"/>
  <c r="I19" i="22"/>
  <c r="L18" i="22"/>
  <c r="K18" i="22"/>
  <c r="I18" i="22"/>
  <c r="M18" i="22" s="1"/>
  <c r="L16" i="22"/>
  <c r="K16" i="22"/>
  <c r="I16" i="22"/>
  <c r="L15" i="22"/>
  <c r="K15" i="22"/>
  <c r="M15" i="22" s="1"/>
  <c r="I15" i="22"/>
  <c r="L14" i="22"/>
  <c r="K14" i="22"/>
  <c r="I14" i="22"/>
  <c r="L13" i="22"/>
  <c r="K13" i="22"/>
  <c r="M13" i="22" s="1"/>
  <c r="I13" i="22"/>
  <c r="L12" i="22"/>
  <c r="K12" i="22"/>
  <c r="I12" i="22"/>
  <c r="L11" i="22"/>
  <c r="K11" i="22"/>
  <c r="I11" i="22"/>
  <c r="M11" i="22" s="1"/>
  <c r="L10" i="22"/>
  <c r="K10" i="22"/>
  <c r="I10" i="22"/>
  <c r="L9" i="22"/>
  <c r="K9" i="22"/>
  <c r="I9" i="22"/>
  <c r="M9" i="22" s="1"/>
  <c r="L8" i="22"/>
  <c r="K8" i="22"/>
  <c r="I8" i="22"/>
  <c r="L7" i="22"/>
  <c r="K7" i="22"/>
  <c r="I7" i="22"/>
  <c r="D126" i="21"/>
  <c r="C126" i="21"/>
  <c r="D104" i="19"/>
  <c r="F96" i="19"/>
  <c r="J28" i="19"/>
  <c r="J26" i="19"/>
  <c r="J17" i="19"/>
  <c r="J15" i="19"/>
  <c r="J13" i="19"/>
  <c r="J11" i="19"/>
  <c r="E29" i="21" s="1"/>
  <c r="B7" i="25" s="1"/>
  <c r="J9" i="19"/>
  <c r="O25" i="6"/>
  <c r="I25" i="6"/>
  <c r="O20" i="6"/>
  <c r="I20" i="6"/>
  <c r="T10" i="6"/>
  <c r="T11" i="6"/>
  <c r="T12" i="6"/>
  <c r="T13" i="6"/>
  <c r="T14" i="6"/>
  <c r="T15" i="6"/>
  <c r="T16" i="6"/>
  <c r="T17" i="6"/>
  <c r="T18" i="6"/>
  <c r="T19" i="6"/>
  <c r="H90" i="5"/>
  <c r="G90" i="5"/>
  <c r="J35" i="5"/>
  <c r="J25" i="5"/>
  <c r="D77" i="5" s="1"/>
  <c r="Q25" i="6"/>
  <c r="N25" i="6"/>
  <c r="M25" i="6"/>
  <c r="K25" i="6"/>
  <c r="S25" i="6"/>
  <c r="H92" i="5"/>
  <c r="G92" i="5"/>
  <c r="J43" i="5"/>
  <c r="F77" i="5" s="1"/>
  <c r="J57" i="5"/>
  <c r="J58" i="5"/>
  <c r="J59" i="5"/>
  <c r="J60" i="5"/>
  <c r="J61" i="5"/>
  <c r="J62" i="5"/>
  <c r="J63" i="5"/>
  <c r="J64" i="5"/>
  <c r="J65" i="5"/>
  <c r="J66" i="5"/>
  <c r="J82" i="5"/>
  <c r="F83" i="5" s="1"/>
  <c r="J55" i="4"/>
  <c r="D110" i="4" s="1"/>
  <c r="J67" i="4"/>
  <c r="J76" i="4"/>
  <c r="F110" i="4" s="1"/>
  <c r="J90" i="4"/>
  <c r="J91" i="4"/>
  <c r="J92" i="4"/>
  <c r="J93" i="4"/>
  <c r="J94" i="4"/>
  <c r="J95" i="4"/>
  <c r="J96" i="4"/>
  <c r="J97" i="4"/>
  <c r="J98" i="4"/>
  <c r="J99" i="4"/>
  <c r="J115" i="4"/>
  <c r="H116" i="4" s="1"/>
  <c r="J120" i="4"/>
  <c r="I121" i="4" s="1"/>
  <c r="T25" i="6"/>
  <c r="J87" i="5" l="1"/>
  <c r="D88" i="5" s="1"/>
  <c r="J77" i="5"/>
  <c r="J110" i="4"/>
  <c r="H111" i="4" s="1"/>
  <c r="H78" i="5"/>
  <c r="F6" i="26"/>
  <c r="F7" i="26" s="1"/>
  <c r="I16" i="24"/>
  <c r="H18" i="23"/>
  <c r="K17" i="23" s="1"/>
  <c r="K28" i="23" s="1"/>
  <c r="E8" i="24"/>
  <c r="F8" i="24" s="1"/>
  <c r="G8" i="24"/>
  <c r="H8" i="24" s="1"/>
  <c r="L18" i="23"/>
  <c r="O17" i="23" s="1"/>
  <c r="O28" i="23" s="1"/>
  <c r="L22" i="22"/>
  <c r="L9" i="6"/>
  <c r="D99" i="19"/>
  <c r="R9" i="6"/>
  <c r="E99" i="19"/>
  <c r="M8" i="22"/>
  <c r="M16" i="22"/>
  <c r="I9" i="24"/>
  <c r="I10" i="24"/>
  <c r="I14" i="24"/>
  <c r="G13" i="26"/>
  <c r="M7" i="22"/>
  <c r="H88" i="5"/>
  <c r="F88" i="5"/>
  <c r="G88" i="5"/>
  <c r="I88" i="5"/>
  <c r="H83" i="5"/>
  <c r="F116" i="4"/>
  <c r="D116" i="4"/>
  <c r="G116" i="4"/>
  <c r="J100" i="4"/>
  <c r="M12" i="22"/>
  <c r="M19" i="22"/>
  <c r="M10" i="22"/>
  <c r="D78" i="5"/>
  <c r="G78" i="5"/>
  <c r="I78" i="5"/>
  <c r="F78" i="5"/>
  <c r="M22" i="22"/>
  <c r="J67" i="5"/>
  <c r="M14" i="22"/>
  <c r="G83" i="5"/>
  <c r="I83" i="5"/>
  <c r="D83" i="5"/>
  <c r="D121" i="4"/>
  <c r="H121" i="4"/>
  <c r="I116" i="4"/>
  <c r="F121" i="4"/>
  <c r="G121" i="4"/>
  <c r="I8" i="24" l="1"/>
  <c r="D111" i="4"/>
  <c r="F111" i="4"/>
  <c r="I111" i="4"/>
  <c r="G111" i="4"/>
  <c r="E6" i="26"/>
  <c r="G6" i="26" s="1"/>
  <c r="J17" i="22"/>
  <c r="R25" i="6"/>
  <c r="R20" i="6"/>
  <c r="H34" i="23"/>
  <c r="H17" i="22"/>
  <c r="T9" i="6"/>
  <c r="L25" i="6"/>
  <c r="L20" i="6"/>
  <c r="F99" i="19"/>
  <c r="J88" i="5"/>
  <c r="J78" i="5"/>
  <c r="J116" i="4"/>
  <c r="J83" i="5"/>
  <c r="J121" i="4"/>
  <c r="J111" i="4" l="1"/>
  <c r="E7" i="26"/>
  <c r="L34" i="23"/>
  <c r="O34" i="23" s="1"/>
  <c r="O36" i="23" s="1"/>
  <c r="D7" i="25" s="1"/>
  <c r="K34" i="23"/>
  <c r="K36" i="23" s="1"/>
  <c r="T20" i="6"/>
  <c r="T26" i="6" s="1"/>
  <c r="G7" i="26"/>
  <c r="H6" i="26"/>
  <c r="G18" i="24"/>
  <c r="H18" i="24" s="1"/>
  <c r="H21" i="24" s="1"/>
  <c r="F15" i="26" s="1"/>
  <c r="K17" i="22"/>
  <c r="F9" i="26" s="1"/>
  <c r="F10" i="26" s="1"/>
  <c r="E18" i="24"/>
  <c r="F18" i="24" s="1"/>
  <c r="L17" i="22"/>
  <c r="L24" i="22" s="1"/>
  <c r="N24" i="22" s="1"/>
  <c r="I17" i="22"/>
  <c r="N20" i="22" l="1"/>
  <c r="N38" i="23"/>
  <c r="C7" i="25"/>
  <c r="E7" i="25" s="1"/>
  <c r="F9" i="25" s="1"/>
  <c r="E9" i="26"/>
  <c r="M17" i="22"/>
  <c r="M24" i="22" s="1"/>
  <c r="F11" i="25" s="1"/>
  <c r="I18" i="24"/>
  <c r="I21" i="24" s="1"/>
  <c r="F21" i="24"/>
  <c r="E15" i="26" s="1"/>
  <c r="G15" i="26" s="1"/>
  <c r="H15" i="26" s="1"/>
  <c r="I22" i="24" l="1"/>
  <c r="F7" i="25"/>
  <c r="F13" i="25" s="1"/>
  <c r="E10" i="26"/>
  <c r="G9" i="26"/>
  <c r="H9" i="26" l="1"/>
  <c r="G10"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Herrmann Michał</author>
  </authors>
  <commentList>
    <comment ref="F11" authorId="0" shapeId="0" xr:uid="{00000000-0006-0000-0700-000001000000}">
      <text>
        <r>
          <rPr>
            <b/>
            <sz val="9"/>
            <color indexed="81"/>
            <rFont val="Tahoma"/>
            <charset val="1"/>
          </rPr>
          <t>Herrmann Michał:</t>
        </r>
        <r>
          <rPr>
            <sz val="9"/>
            <color indexed="81"/>
            <rFont val="Tahoma"/>
            <charset val="1"/>
          </rPr>
          <t xml:space="preserve">
dane przykładowe dla pokazania działania formuły obliczerniowej</t>
        </r>
      </text>
    </comment>
    <comment ref="F13" authorId="0" shapeId="0" xr:uid="{00000000-0006-0000-0700-000002000000}">
      <text>
        <r>
          <rPr>
            <b/>
            <sz val="9"/>
            <color indexed="81"/>
            <rFont val="Tahoma"/>
            <charset val="1"/>
          </rPr>
          <t>Herrmann Michał:</t>
        </r>
        <r>
          <rPr>
            <sz val="9"/>
            <color indexed="81"/>
            <rFont val="Tahoma"/>
            <charset val="1"/>
          </rPr>
          <t xml:space="preserve">
dane przykładowe dla pokazania działania formuły obliczerniowej</t>
        </r>
      </text>
    </comment>
    <comment ref="L13" authorId="0" shapeId="0" xr:uid="{00000000-0006-0000-0700-000003000000}">
      <text>
        <r>
          <rPr>
            <b/>
            <sz val="9"/>
            <color indexed="81"/>
            <rFont val="Tahoma"/>
            <charset val="1"/>
          </rPr>
          <t>Herrmann Michał:</t>
        </r>
        <r>
          <rPr>
            <sz val="9"/>
            <color indexed="81"/>
            <rFont val="Tahoma"/>
            <charset val="1"/>
          </rPr>
          <t xml:space="preserve">
dane przykładowe dla pokazania działania formuły obliczerniowej</t>
        </r>
      </text>
    </comment>
  </commentList>
</comments>
</file>

<file path=xl/sharedStrings.xml><?xml version="1.0" encoding="utf-8"?>
<sst xmlns="http://schemas.openxmlformats.org/spreadsheetml/2006/main" count="1570" uniqueCount="772">
  <si>
    <t>Lp.</t>
  </si>
  <si>
    <t>Obiekt</t>
  </si>
  <si>
    <t>STAN PO MODERNIZACJI</t>
  </si>
  <si>
    <t>STAN PRZED MODERNIZACJĄ</t>
  </si>
  <si>
    <t>1.</t>
  </si>
  <si>
    <t>2.</t>
  </si>
  <si>
    <t>Budynek  ……………..</t>
  </si>
  <si>
    <t>3.</t>
  </si>
  <si>
    <t>4.</t>
  </si>
  <si>
    <t>5.</t>
  </si>
  <si>
    <t>Moc elektryczna [kW]</t>
  </si>
  <si>
    <t>6.</t>
  </si>
  <si>
    <t>7.</t>
  </si>
  <si>
    <t>8.</t>
  </si>
  <si>
    <t>9.</t>
  </si>
  <si>
    <t>10.</t>
  </si>
  <si>
    <t>11.</t>
  </si>
  <si>
    <t>12.</t>
  </si>
  <si>
    <t>Zapotrzebowanie na energię końcową - ciepło [kWh/rok]</t>
  </si>
  <si>
    <t>Sporządzający ocenę:</t>
  </si>
  <si>
    <t xml:space="preserve">1. </t>
  </si>
  <si>
    <t xml:space="preserve">2. </t>
  </si>
  <si>
    <t xml:space="preserve">5. </t>
  </si>
  <si>
    <t>Budynek oceniany:</t>
  </si>
  <si>
    <t>Adres budynku</t>
  </si>
  <si>
    <t>Rok zakończenia budowy/rok oddania do użytkowania</t>
  </si>
  <si>
    <t>Rok budowy instalacji</t>
  </si>
  <si>
    <t>Budynek zabytkowy pod ochroną konserwatora zabytków</t>
  </si>
  <si>
    <t xml:space="preserve">Uwaga: </t>
  </si>
  <si>
    <t>charakterystyka energetyczna określana jest dla warunków klimatycznych odniesienia – stacja</t>
  </si>
  <si>
    <t xml:space="preserve"> oraz dla normalnych warunków eksploatacji budynku podanych na str 2.</t>
  </si>
  <si>
    <t>chłodzenie</t>
  </si>
  <si>
    <t>oświetlenie wbudowane</t>
  </si>
  <si>
    <t>suma</t>
  </si>
  <si>
    <t>Gaz ziemny</t>
  </si>
  <si>
    <t>udział [%]</t>
  </si>
  <si>
    <t>Charakterystyka techniczno-użytkowa budynku przed modernizacją</t>
  </si>
  <si>
    <t>Liczba kondygnacji</t>
  </si>
  <si>
    <t>Wysokość kondygnacji</t>
  </si>
  <si>
    <t>Rodzaj konstrukcji budynku</t>
  </si>
  <si>
    <t>Liczba użytkowników</t>
  </si>
  <si>
    <t>Osłona budynku:</t>
  </si>
  <si>
    <t>Parametry sprawności energetycznej:</t>
  </si>
  <si>
    <t>Instalacja wentylacji</t>
  </si>
  <si>
    <t>Instalacja chłodzenia</t>
  </si>
  <si>
    <t>Średni europejski współczynnik efektywności ESEER</t>
  </si>
  <si>
    <t>przegrody budowlane</t>
  </si>
  <si>
    <t>opis
(materiał, gruość, izolacja)</t>
  </si>
  <si>
    <t>Opis:</t>
  </si>
  <si>
    <t>Sprawności składowe systemu ogrzewania:</t>
  </si>
  <si>
    <t>Sprawności składowe systemu chłodzenia:</t>
  </si>
  <si>
    <t>Sprawności składowe systemu wytwarzania c.w.u.:</t>
  </si>
  <si>
    <r>
      <t>Nominalne temperatury eksploatacyjne: zima, lato [</t>
    </r>
    <r>
      <rPr>
        <vertAlign val="superscript"/>
        <sz val="11"/>
        <color indexed="8"/>
        <rFont val="Times New Roman"/>
        <family val="1"/>
        <charset val="238"/>
      </rPr>
      <t>o</t>
    </r>
    <r>
      <rPr>
        <sz val="11"/>
        <color indexed="8"/>
        <rFont val="Times New Roman"/>
        <family val="1"/>
        <charset val="238"/>
      </rPr>
      <t>C]</t>
    </r>
  </si>
  <si>
    <r>
      <t>Kubatura budynku [m</t>
    </r>
    <r>
      <rPr>
        <vertAlign val="superscript"/>
        <sz val="11"/>
        <color indexed="8"/>
        <rFont val="Times New Roman"/>
        <family val="1"/>
        <charset val="238"/>
      </rPr>
      <t>3</t>
    </r>
    <r>
      <rPr>
        <sz val="11"/>
        <color indexed="8"/>
        <rFont val="Times New Roman"/>
        <family val="1"/>
        <charset val="238"/>
      </rPr>
      <t>]</t>
    </r>
  </si>
  <si>
    <r>
      <t>regulacji i wykorzystania η</t>
    </r>
    <r>
      <rPr>
        <vertAlign val="subscript"/>
        <sz val="11"/>
        <rFont val="Times New Roman"/>
        <family val="1"/>
        <charset val="238"/>
      </rPr>
      <t xml:space="preserve">H,e </t>
    </r>
  </si>
  <si>
    <r>
      <t>akumulacji  η</t>
    </r>
    <r>
      <rPr>
        <vertAlign val="subscript"/>
        <sz val="11"/>
        <rFont val="Times New Roman"/>
        <family val="1"/>
        <charset val="238"/>
      </rPr>
      <t xml:space="preserve">H,s </t>
    </r>
  </si>
  <si>
    <r>
      <t>całkowita sprawność η</t>
    </r>
    <r>
      <rPr>
        <vertAlign val="subscript"/>
        <sz val="11"/>
        <rFont val="Times New Roman"/>
        <family val="1"/>
        <charset val="238"/>
      </rPr>
      <t xml:space="preserve">H,tot </t>
    </r>
  </si>
  <si>
    <r>
      <t>transportu η</t>
    </r>
    <r>
      <rPr>
        <vertAlign val="subscript"/>
        <sz val="11"/>
        <rFont val="Times New Roman"/>
        <family val="1"/>
        <charset val="238"/>
      </rPr>
      <t>C,d</t>
    </r>
  </si>
  <si>
    <r>
      <t>akumulacji  η</t>
    </r>
    <r>
      <rPr>
        <vertAlign val="subscript"/>
        <sz val="11"/>
        <rFont val="Times New Roman"/>
        <family val="1"/>
        <charset val="238"/>
      </rPr>
      <t>C,s</t>
    </r>
  </si>
  <si>
    <r>
      <t>regulacji η</t>
    </r>
    <r>
      <rPr>
        <vertAlign val="subscript"/>
        <sz val="11"/>
        <rFont val="Times New Roman"/>
        <family val="1"/>
        <charset val="238"/>
      </rPr>
      <t>C,e</t>
    </r>
  </si>
  <si>
    <r>
      <t>całowita sprawność η</t>
    </r>
    <r>
      <rPr>
        <vertAlign val="subscript"/>
        <sz val="11"/>
        <rFont val="Times New Roman"/>
        <family val="1"/>
        <charset val="238"/>
      </rPr>
      <t>C,tot</t>
    </r>
  </si>
  <si>
    <r>
      <t>akumulacji  η</t>
    </r>
    <r>
      <rPr>
        <vertAlign val="subscript"/>
        <sz val="11"/>
        <rFont val="Times New Roman"/>
        <family val="1"/>
        <charset val="238"/>
      </rPr>
      <t xml:space="preserve">w,s </t>
    </r>
  </si>
  <si>
    <r>
      <t>całkowita sprawność η</t>
    </r>
    <r>
      <rPr>
        <vertAlign val="subscript"/>
        <sz val="11"/>
        <rFont val="Times New Roman"/>
        <family val="1"/>
        <charset val="238"/>
      </rPr>
      <t xml:space="preserve">w,tot </t>
    </r>
  </si>
  <si>
    <t>Nośnik energii</t>
  </si>
  <si>
    <t>Obliczeniowe zapotrzebowanie na energię budynku przed modernizacją</t>
  </si>
  <si>
    <t>ogrzewanie + wentylacja</t>
  </si>
  <si>
    <t>Olej opałowy</t>
  </si>
  <si>
    <t>Gaz płynny</t>
  </si>
  <si>
    <t>Węgiel kamienny</t>
  </si>
  <si>
    <t>Węgiel brunatny</t>
  </si>
  <si>
    <t xml:space="preserve">  Biomasa </t>
  </si>
  <si>
    <t xml:space="preserve">Energia elektryczna na potrzeby budynku z sieci elektroenergetycznej </t>
  </si>
  <si>
    <t>ciepła woda użytkowa</t>
  </si>
  <si>
    <t>UWAGI w sprawie możliwości zmniejszenia zapotrzebowania na energię końcową</t>
  </si>
  <si>
    <t>Objaśnienia</t>
  </si>
  <si>
    <t xml:space="preserve">Zapotrzebowanie na energię w ocenie charakterystyki energetycznej jest wyrażane poprzez roczne zapotrzebowanie na nieodnawialną energię pierwotną i poprzez zapotrzebowanie na energię końcową, jako suma potrzeb dla ogrzewania, ciepłej wody, wentylacji, chłodzenia, oświetlenia wbudowanego i energii pomocniczej. Wartości te są wyznaczone obliczeniowo na podstawie jednolitej metodologii. Dane do obliczeń określa się na podstawie inwentaryzacji techniczno – budowlanej budynku istniejącego i przyjmuje się standardowe warunki brzegowe (np. standardowe warunki klimatyczne, zdefiniowany sposób eksploatacji, standardową temperaturę wewnętrzną i wewnętrzne zyski ciepła itp.). Z uwagi na standardowe warunki brzegowe, uzyskane wartości zużycia energii nie pozwalają wnioskować o rzeczywistym zużyciu energii budynku.  </t>
  </si>
  <si>
    <t>1. Zapotrzebowanie na energię</t>
  </si>
  <si>
    <t>2. Zapotrzebowanie na nieodnawialną energię pierwotną</t>
  </si>
  <si>
    <t>Imie i nazwisko:</t>
  </si>
  <si>
    <t>Data:</t>
  </si>
  <si>
    <t>Pieczątka i podpis:</t>
  </si>
  <si>
    <t>1. Możliwe zmiany w zakresie osłony zewnętrznej budynku</t>
  </si>
  <si>
    <t>2. Możliwe zmiany w zakresie techniki instalacyjnej i źródeł energii</t>
  </si>
  <si>
    <t>3. Możliwe zmiany w zakresie oświetlenia wbudowanego.</t>
  </si>
  <si>
    <t>4. Możliwe zmiany ograniczające zapotrzebowanie na energię końcową w czasie eksploatacji budynku</t>
  </si>
  <si>
    <t>5. Możliwe zmiany ograniczające zapotrzebowanie na energię końcową związane z korzystaniem z ciepłej wody użytkowej</t>
  </si>
  <si>
    <t>13.</t>
  </si>
  <si>
    <t xml:space="preserve">Biomasa </t>
  </si>
  <si>
    <t xml:space="preserve">Węgiel brunatny </t>
  </si>
  <si>
    <t xml:space="preserve">Węgiel kamienny </t>
  </si>
  <si>
    <t xml:space="preserve">Gaz ziemny </t>
  </si>
  <si>
    <t xml:space="preserve">Olej opałowy </t>
  </si>
  <si>
    <t>kW</t>
  </si>
  <si>
    <t>Inwentaryzacja techniczno-budowlana budynku</t>
  </si>
  <si>
    <t>Ocena aktualnego stanu technicznego elementów konstrukcyjnych</t>
  </si>
  <si>
    <t>Ocena stanu istniejącego:</t>
  </si>
  <si>
    <r>
      <t>Moc cieplna</t>
    </r>
    <r>
      <rPr>
        <b/>
        <vertAlign val="superscript"/>
        <sz val="12"/>
        <rFont val="Times New Roman"/>
        <family val="1"/>
        <charset val="238"/>
      </rPr>
      <t>1</t>
    </r>
    <r>
      <rPr>
        <b/>
        <sz val="12"/>
        <rFont val="Times New Roman"/>
        <family val="1"/>
        <charset val="238"/>
      </rPr>
      <t xml:space="preserve"> [kW]</t>
    </r>
  </si>
  <si>
    <r>
      <t xml:space="preserve">Moc cieplna </t>
    </r>
    <r>
      <rPr>
        <b/>
        <vertAlign val="superscript"/>
        <sz val="12"/>
        <rFont val="Times New Roman"/>
        <family val="1"/>
        <charset val="238"/>
      </rPr>
      <t>1</t>
    </r>
    <r>
      <rPr>
        <b/>
        <sz val="12"/>
        <rFont val="Times New Roman"/>
        <family val="1"/>
        <charset val="238"/>
      </rPr>
      <t xml:space="preserve"> [kW]</t>
    </r>
  </si>
  <si>
    <r>
      <t>transportu η</t>
    </r>
    <r>
      <rPr>
        <vertAlign val="subscript"/>
        <sz val="11"/>
        <rFont val="Times New Roman"/>
        <family val="1"/>
        <charset val="238"/>
      </rPr>
      <t xml:space="preserve">H,d </t>
    </r>
  </si>
  <si>
    <r>
      <t>transportu η</t>
    </r>
    <r>
      <rPr>
        <vertAlign val="subscript"/>
        <sz val="11"/>
        <rFont val="Times New Roman"/>
        <family val="1"/>
        <charset val="238"/>
      </rPr>
      <t xml:space="preserve">w,d </t>
    </r>
  </si>
  <si>
    <t>średnie sezonowa sprawność wykorzystania</t>
  </si>
  <si>
    <t>opis
(materiał, grubość, izolacja)</t>
  </si>
  <si>
    <t xml:space="preserve"> przegrody budowlane poddane modernizacji</t>
  </si>
  <si>
    <t>Instalacja c.o. i źródło ciepła zasilające instalację c.o.</t>
  </si>
  <si>
    <t>Instalacja przygotowania ciepłej wody i źródło ciepła zasilające instalację c.w.u.</t>
  </si>
  <si>
    <t xml:space="preserve">Instalacja oświetlenia wbudowanego, źródło energii elektrycznej </t>
  </si>
  <si>
    <t>Instalacja oświetlenia wbudowanego, źródło energii elektrycznej</t>
  </si>
  <si>
    <r>
      <t>Całkowita powierzchnia użytkowa (m</t>
    </r>
    <r>
      <rPr>
        <vertAlign val="superscript"/>
        <sz val="11"/>
        <color indexed="8"/>
        <rFont val="Times New Roman"/>
        <family val="1"/>
        <charset val="238"/>
      </rPr>
      <t>2</t>
    </r>
    <r>
      <rPr>
        <sz val="11"/>
        <color indexed="8"/>
        <rFont val="Times New Roman"/>
        <family val="1"/>
        <charset val="238"/>
      </rPr>
      <t>)</t>
    </r>
  </si>
  <si>
    <r>
      <t>Całkowita powierzchnia użytkowa o regulowanej temperaturze (Af) (m</t>
    </r>
    <r>
      <rPr>
        <vertAlign val="superscript"/>
        <sz val="11"/>
        <color indexed="8"/>
        <rFont val="Times New Roman"/>
        <family val="1"/>
        <charset val="238"/>
      </rPr>
      <t>2</t>
    </r>
    <r>
      <rPr>
        <sz val="11"/>
        <color indexed="8"/>
        <rFont val="Times New Roman"/>
        <family val="1"/>
        <charset val="238"/>
      </rPr>
      <t>)</t>
    </r>
  </si>
  <si>
    <r>
      <t>Zapotrzebowanie na nieodnawialną energię pierwotną określa efektywność całkowitą budynku. Uwzględnia ona obok energii końcowej, dodatkowe nakłady nieodnawialnej energii pierwotnej na dostarczenie do granicy budynku każdego wykorzystanego nośnika energii (np. oleju opałowego, gazu, energii elektrycznej, energii odnawialnych itp.). Uzyskane małe wartości wskazują na nieznaczne zapotrzebowanie i tym samym wysoką efektywność i użytkowanie energii chroniące zasoby i środowisko (poprzez zmniejszenie  emisji CO</t>
    </r>
    <r>
      <rPr>
        <vertAlign val="subscript"/>
        <sz val="10"/>
        <rFont val="Times New Roman"/>
        <family val="1"/>
        <charset val="238"/>
      </rPr>
      <t>2</t>
    </r>
    <r>
      <rPr>
        <sz val="10"/>
        <rFont val="Times New Roman"/>
        <family val="1"/>
        <charset val="238"/>
      </rPr>
      <t xml:space="preserve"> budynku).</t>
    </r>
  </si>
  <si>
    <t>Sposób sporządzenia audytu energetycznego</t>
  </si>
  <si>
    <t>Zawartość dokumentacji Audytu Energetycznego</t>
  </si>
  <si>
    <t>1. Dane identyfikacyjne budynku</t>
  </si>
  <si>
    <t>1.1 Rodzaj budynku</t>
  </si>
  <si>
    <t>1.2 Rok budowy</t>
  </si>
  <si>
    <t>1.4 Adres budynku</t>
  </si>
  <si>
    <t>kod        miejscowość</t>
  </si>
  <si>
    <t>ul.                                                            nr</t>
  </si>
  <si>
    <t>tel.                          Fax</t>
  </si>
  <si>
    <t>kod                  miejscowość</t>
  </si>
  <si>
    <t>powiat                    województwo</t>
  </si>
  <si>
    <t>Nazwa                                 Nr</t>
  </si>
  <si>
    <t>Imię i nazwisko</t>
  </si>
  <si>
    <t>Zakres udziału w opracowaniu audytu energetycznego lub audytu remontowego</t>
  </si>
  <si>
    <t>5. Miejscowość                                                                        data wykonania opracowania</t>
  </si>
  <si>
    <t>6. Spis treści:</t>
  </si>
  <si>
    <t>strona</t>
  </si>
  <si>
    <t>1. Dane identyfikacyjne źródła ciepła</t>
  </si>
  <si>
    <t>1.1 Nazwa źródła ciepła</t>
  </si>
  <si>
    <t>1. Dane identyfikacyjne lokalnej sieci ciepłowniczej</t>
  </si>
  <si>
    <t>Informacje ogólne</t>
  </si>
  <si>
    <t>oraz:</t>
  </si>
  <si>
    <t>Audyt energetyczny w formie elektronicznej powinien być tożsamy z wersją pisemną i zapisany w wersji tylko do odczytu, uniemożliwiający edycję.</t>
  </si>
  <si>
    <t>- Rozporządzenia Ministra Infrastruktury i Rozwoju z dnia 3 września 2015r. zmieniające rozporządzenie w sprawie szczegółowego zakresy zakresu i form audytu energetycznego oraz części audytu remontowego, wzorów kart audytów, a także algorytmu oceny opłacalności przedsięwzięcia termomodernizacyjnego (D.U. z dnia 13 paćdziernika 2015 r. poz. 1606)</t>
  </si>
  <si>
    <t>-  Rozporządzenia Ministra Infrastruktury i Rozwoju z dnia 27 lutego 2015 r. w sprawie metodologii wyznaczania charakterystyki energetycznej budynku lub części budynku oraz świadectw charakterystyki energetycznej budynków (Dz. U. z 18 marca 2015 r. poz. 376).</t>
  </si>
  <si>
    <t>1.3 Inwestor (nazwa, adres do korespondencji)</t>
  </si>
  <si>
    <r>
      <t>2. Nazwa, adres i numer REGON podmiotu wykonującego audyt:</t>
    </r>
    <r>
      <rPr>
        <vertAlign val="superscript"/>
        <sz val="11"/>
        <color indexed="8"/>
        <rFont val="Czcionka tekstu podstawowego"/>
        <charset val="238"/>
      </rPr>
      <t>/*</t>
    </r>
  </si>
  <si>
    <r>
      <rPr>
        <vertAlign val="superscript"/>
        <sz val="11"/>
        <color indexed="8"/>
        <rFont val="Czcionka tekstu podstawowego"/>
        <charset val="238"/>
      </rPr>
      <t>/*</t>
    </r>
    <r>
      <rPr>
        <sz val="11"/>
        <color theme="1"/>
        <rFont val="Czcionka tekstu podstawowego"/>
        <family val="2"/>
        <charset val="238"/>
      </rPr>
      <t>o ile dotyczy</t>
    </r>
  </si>
  <si>
    <t xml:space="preserve">Zakres udziału w opracowaniu audytu </t>
  </si>
  <si>
    <r>
      <t>4. Współautorzy audytu: imiona, nazwiska, zakres prac:</t>
    </r>
    <r>
      <rPr>
        <vertAlign val="superscript"/>
        <sz val="11"/>
        <color indexed="8"/>
        <rFont val="Czcionka tekstu podstawowego"/>
        <charset val="238"/>
      </rPr>
      <t>/*</t>
    </r>
  </si>
  <si>
    <r>
      <t>3. Imię i nazwisko, adres audytora (audytora koordynującego wykonanie audytu</t>
    </r>
    <r>
      <rPr>
        <vertAlign val="superscript"/>
        <sz val="11"/>
        <color indexed="8"/>
        <rFont val="Czcionka tekstu podstawowego"/>
        <charset val="238"/>
      </rPr>
      <t>/*</t>
    </r>
    <r>
      <rPr>
        <sz val="11"/>
        <color theme="1"/>
        <rFont val="Czcionka tekstu podstawowego"/>
        <family val="2"/>
        <charset val="238"/>
      </rPr>
      <t>), posiadane kwalifikacje, podpis:</t>
    </r>
  </si>
  <si>
    <t>Kontakt:  telefon:                                                                           email:</t>
  </si>
  <si>
    <t>1.3 Inwestor, adres do korespondencji)</t>
  </si>
  <si>
    <t xml:space="preserve">ul.                                        Nr    </t>
  </si>
  <si>
    <t xml:space="preserve">ul.                                      Nr    </t>
  </si>
  <si>
    <t>/** Wymiana źródła ciepła kwalifikuje się do wsparcia pod warunkiem zapewnienia znacznej redukcji CO2 w odniesieniu do istniejących instalacji (o co najmniej 30% w przypadku zmiany spalanego paliwa). Ze względu na to, że inwestycje w tym zakresie mają długotrwały charakter, powinny być zgodne z właściwymi przepisami unijnymi. Wspierane urządzenia do ogrzewania powinny od początku okresu programowania charakteryzować się obowiązującym od końca 2020r. minimalnym poziomem efektywności energetycznej i normami emisji zanieczyszczeń, które zostały określone w środkach wykonawczych do dyrektywy 2009/125/WE z dnia 21 października 2009 r. ustanawiającej gólne zasady ustalania wymogów dotyczących ekoprojektu dla produktów związanych z energią</t>
  </si>
  <si>
    <t>Charakterystyka techniczno-użytkowa budynku po modernizacji</t>
  </si>
  <si>
    <r>
      <t>EP</t>
    </r>
    <r>
      <rPr>
        <vertAlign val="subscript"/>
        <sz val="11"/>
        <color indexed="8"/>
        <rFont val="Times New Roman"/>
        <family val="1"/>
        <charset val="238"/>
      </rPr>
      <t>max</t>
    </r>
  </si>
  <si>
    <t>1. Charakterystyka technologiczna</t>
  </si>
  <si>
    <t>Wyszczególnienie</t>
  </si>
  <si>
    <t>Stan przed termomodernizacją</t>
  </si>
  <si>
    <t>Stan po termomodernizacji</t>
  </si>
  <si>
    <t>Rodzaj i ilość paliwa</t>
  </si>
  <si>
    <t>Typ kotłów (urządzeń)</t>
  </si>
  <si>
    <t>2. Charakterystyka energetyczna</t>
  </si>
  <si>
    <t xml:space="preserve">Moc zainstalowana </t>
  </si>
  <si>
    <t xml:space="preserve"> [kW]</t>
  </si>
  <si>
    <t xml:space="preserve"> a. stałe                 </t>
  </si>
  <si>
    <t xml:space="preserve"> b. ciekłe   </t>
  </si>
  <si>
    <t xml:space="preserve"> c. gazowe              </t>
  </si>
  <si>
    <r>
      <t>[Nm</t>
    </r>
    <r>
      <rPr>
        <vertAlign val="superscript"/>
        <sz val="11"/>
        <color indexed="8"/>
        <rFont val="Czcionka tekstu podstawowego"/>
        <charset val="238"/>
      </rPr>
      <t>3</t>
    </r>
    <r>
      <rPr>
        <sz val="11"/>
        <color theme="1"/>
        <rFont val="Czcionka tekstu podstawowego"/>
        <family val="2"/>
        <charset val="238"/>
      </rPr>
      <t>/rok]</t>
    </r>
  </si>
  <si>
    <t xml:space="preserve">Zapotrzebowanie na moc cieplną odbiorców  </t>
  </si>
  <si>
    <t xml:space="preserve">Obliczeniowe zużycie energii na ogrzewanie i ciepłej wody użytkowej odbiorców  </t>
  </si>
  <si>
    <t>Ilość wytwarzanego ciepła</t>
  </si>
  <si>
    <t>Sprawność eksploatacyjna</t>
  </si>
  <si>
    <t xml:space="preserve">Zużycie energii pierwotnej </t>
  </si>
  <si>
    <t>[GJ/rok]</t>
  </si>
  <si>
    <t>[%]</t>
  </si>
  <si>
    <t>1. Charakterystyka konstrukcyjna</t>
  </si>
  <si>
    <t>Ogólna długość sieci</t>
  </si>
  <si>
    <t>[m]</t>
  </si>
  <si>
    <t>Zakres średnic</t>
  </si>
  <si>
    <t>[mm]</t>
  </si>
  <si>
    <t>Temperatury obliczeniowe</t>
  </si>
  <si>
    <r>
      <t>[</t>
    </r>
    <r>
      <rPr>
        <vertAlign val="superscript"/>
        <sz val="11"/>
        <color indexed="8"/>
        <rFont val="Czcionka tekstu podstawowego"/>
        <charset val="238"/>
      </rPr>
      <t>o</t>
    </r>
    <r>
      <rPr>
        <sz val="11"/>
        <color theme="1"/>
        <rFont val="Czcionka tekstu podstawowego"/>
        <family val="2"/>
        <charset val="238"/>
      </rPr>
      <t>C]</t>
    </r>
  </si>
  <si>
    <t>Przepływ nominalny</t>
  </si>
  <si>
    <t>[t/h]</t>
  </si>
  <si>
    <t>Straty mocy cieplnej w warunkach obliczeniowych</t>
  </si>
  <si>
    <t>Całkowite straty ciepła</t>
  </si>
  <si>
    <t>Roczne zmniejszenie zużycia energii</t>
  </si>
  <si>
    <t>3. Efekty termomodernizacji</t>
  </si>
  <si>
    <t>3. Efekty modernizacji / wymiany źródła</t>
  </si>
  <si>
    <t>W tym oświetlenie [kWh/rok]</t>
  </si>
  <si>
    <t>Energia elektryczna ogółem  [kWh/rok]</t>
  </si>
  <si>
    <t>w tym oświetlenie [kWh/rok]</t>
  </si>
  <si>
    <t>Zapotrzebowanie na energię końcową - energia elektryczna</t>
  </si>
  <si>
    <t xml:space="preserve">Zapotrzebowanie na energię końcową - energia elektryczna </t>
  </si>
  <si>
    <t>Energia elektryczna ogółem [kWh/rok]</t>
  </si>
  <si>
    <t>Programu Operacyjnego Infrastruktura i Środowisko 2014 - 2020</t>
  </si>
  <si>
    <t>Oś Priorytetowa I</t>
  </si>
  <si>
    <t>Zmniejszenie emisyjności gospodarki</t>
  </si>
  <si>
    <t>Działanie 1.3</t>
  </si>
  <si>
    <t>Wspieranie efektywności energetycznej w budynkach</t>
  </si>
  <si>
    <t>Poddziałanie 1.3.1</t>
  </si>
  <si>
    <t>NARODOWY FUNDUSZ
OCHRONY ŚRODOWISKA I GOSPODARKI WODNEJ</t>
  </si>
  <si>
    <r>
      <t>Stan po termomodernizacji</t>
    </r>
    <r>
      <rPr>
        <vertAlign val="superscript"/>
        <sz val="11"/>
        <color indexed="8"/>
        <rFont val="Czcionka tekstu podstawowego"/>
        <charset val="238"/>
      </rPr>
      <t>/1</t>
    </r>
  </si>
  <si>
    <t>Ilość wytwarzanej energii elektrycznej</t>
  </si>
  <si>
    <t>[MWh/rok]</t>
  </si>
  <si>
    <t>Straty energii pierwotnej</t>
  </si>
  <si>
    <t>[Mg/rok]</t>
  </si>
  <si>
    <r>
      <t>Emisja CO</t>
    </r>
    <r>
      <rPr>
        <vertAlign val="subscript"/>
        <sz val="11"/>
        <color indexed="8"/>
        <rFont val="Czcionka tekstu podstawowego"/>
        <charset val="238"/>
      </rPr>
      <t>2</t>
    </r>
  </si>
  <si>
    <r>
      <t>Zmniejszenie emisji CO</t>
    </r>
    <r>
      <rPr>
        <vertAlign val="subscript"/>
        <sz val="11"/>
        <color indexed="8"/>
        <rFont val="Czcionka tekstu podstawowego"/>
        <charset val="238"/>
      </rPr>
      <t>2</t>
    </r>
  </si>
  <si>
    <r>
      <t>Opis:</t>
    </r>
    <r>
      <rPr>
        <vertAlign val="superscript"/>
        <sz val="11"/>
        <rFont val="Times New Roman"/>
        <family val="1"/>
        <charset val="238"/>
      </rPr>
      <t>/1</t>
    </r>
  </si>
  <si>
    <r>
      <t>kWh/(m</t>
    </r>
    <r>
      <rPr>
        <b/>
        <vertAlign val="superscript"/>
        <sz val="11"/>
        <color indexed="8"/>
        <rFont val="Times New Roman"/>
        <family val="1"/>
        <charset val="238"/>
      </rPr>
      <t>2</t>
    </r>
    <r>
      <rPr>
        <b/>
        <sz val="11"/>
        <color indexed="8"/>
        <rFont val="Times New Roman"/>
        <family val="1"/>
        <charset val="238"/>
      </rPr>
      <t>*rok)</t>
    </r>
  </si>
  <si>
    <r>
      <t>Wskaźnik LENI</t>
    </r>
    <r>
      <rPr>
        <b/>
        <vertAlign val="superscript"/>
        <sz val="11"/>
        <color indexed="8"/>
        <rFont val="Times New Roman"/>
        <family val="1"/>
        <charset val="238"/>
      </rPr>
      <t>/2</t>
    </r>
  </si>
  <si>
    <t>Roczne zapotrzebowanie na energię końcową Qk [kWh /(rok)] - na podstawie dokumentacji obliczeń charakterystyki energetycznej budynku przed modernizacją</t>
  </si>
  <si>
    <t>7. Inne uwagi osoby sporządzającej świadectwo chrakterystyki energetycznej</t>
  </si>
  <si>
    <t>6. Możliwe zmiany ograniczające zapotrzebowanie na energię pierwotną</t>
  </si>
  <si>
    <r>
      <rPr>
        <vertAlign val="superscript"/>
        <sz val="10"/>
        <color indexed="8"/>
        <rFont val="Czcionka tekstu podstawowego"/>
        <charset val="238"/>
      </rPr>
      <t>/1</t>
    </r>
    <r>
      <rPr>
        <sz val="10"/>
        <color indexed="8"/>
        <rFont val="Czcionka tekstu podstawowego"/>
        <family val="2"/>
        <charset val="238"/>
      </rPr>
      <t xml:space="preserve"> Wymiana źródła ciepła kwalifikuje się do wsparcia pod warunkiem zapewnienia znacznej redukcji CO2 w odniesieniu do istniejących instalacji (o co najmniej 30% w przypadku zmiany spalanego paliwa). Ze względu na to, że inwestycje w tym zakresie mają długotrwały charakter, powinny być zgodne z właściwymi przepisami unijnymi. Wspierane urządzenia do ogrzewania powinny od początku okresu programowania charakteryzować się obowiązującym od końca 2020r. minimalnym poziomem efektywności energetycznej i normami emisji zanieczyszczeń, które zostały określone w środkach wykonawczych do dyrektywy 2009/125/WE z dnia 21 października 2009 r. ustanawiającej gólne zasady ustalania wymogów dotyczących ekoprojektu dla produktów związanych z energią</t>
    </r>
  </si>
  <si>
    <t>3a.</t>
  </si>
  <si>
    <t>3b.</t>
  </si>
  <si>
    <t>14.</t>
  </si>
  <si>
    <r>
      <t>Straty przesyłania (dotyczy lokalnych sieci ciepłowniczych - w przypadku źródła zlokalizowanego poza budynkiem</t>
    </r>
    <r>
      <rPr>
        <vertAlign val="superscript"/>
        <sz val="10"/>
        <rFont val="Times New Roman"/>
        <family val="1"/>
        <charset val="238"/>
      </rPr>
      <t>3</t>
    </r>
    <r>
      <rPr>
        <sz val="10"/>
        <rFont val="Times New Roman"/>
        <family val="1"/>
        <charset val="238"/>
      </rPr>
      <t xml:space="preserve"> </t>
    </r>
  </si>
  <si>
    <t>Nośnik energii (paliwo)</t>
  </si>
  <si>
    <t>Dotrzymanie norm</t>
  </si>
  <si>
    <t xml:space="preserve">Audyt energetyczny ex-ante sporządza się w formie pisemnej i elektronicznej. </t>
  </si>
  <si>
    <t>Audyt energetyczny ex-ante dotyczy wszystkich obiektów objętych projektem, tj. budynków użyteczności publicznej, lokalnego źródła i lokalnej sieci ciepłowniczej. W przypadku, gdy projekt nie obejmuje modernizacji lokalnego źródła lub lokalnej sieci ciepłowniczej,  do audytu dołączamy jedynie stronę tytułową z wpisaną w punkcie 1.1. adnotację "nie dotyczy".</t>
  </si>
  <si>
    <t xml:space="preserve">Podstawa do sporządzania audytu energetycznego ex-ante </t>
  </si>
  <si>
    <t>ogrzewanie i wentylacja</t>
  </si>
  <si>
    <t xml:space="preserve">EP cząstkowe </t>
  </si>
  <si>
    <r>
      <rPr>
        <vertAlign val="superscript"/>
        <sz val="10"/>
        <color indexed="8"/>
        <rFont val="Czcionka tekstu podstawowego"/>
        <charset val="238"/>
      </rPr>
      <t>/3</t>
    </r>
    <r>
      <rPr>
        <sz val="10"/>
        <color indexed="8"/>
        <rFont val="Czcionka tekstu podstawowego"/>
        <family val="2"/>
        <charset val="238"/>
      </rPr>
      <t xml:space="preserve"> PES należy wyliczyć w oparciu o par. 6 ust. 1 rozporządzenia Ministra Gospodarki z dnia 10 grudnia 2014 r. w sprawie sposobu obliczania danych podanych we wniosku o wydanie świadectwa pochodzenia z kogeneracji oraz szczegółoweo zakresu obowiązku potwierdzania danych dotyczących ilości energii elektrycznej wytworzonej w wysokosprawnej kogeneracji</t>
    </r>
  </si>
  <si>
    <r>
      <t>Dla kogeneracji: PES</t>
    </r>
    <r>
      <rPr>
        <vertAlign val="superscript"/>
        <sz val="11"/>
        <color indexed="8"/>
        <rFont val="Czcionka tekstu podstawowego"/>
        <charset val="238"/>
      </rPr>
      <t>/3</t>
    </r>
  </si>
  <si>
    <r>
      <t>Dla pomp ciepła: COP</t>
    </r>
    <r>
      <rPr>
        <vertAlign val="superscript"/>
        <sz val="11"/>
        <color indexed="8"/>
        <rFont val="Czcionka tekstu podstawowego"/>
        <charset val="238"/>
      </rPr>
      <t>/4</t>
    </r>
  </si>
  <si>
    <r>
      <t>Dla pomp ciepła: SCOP</t>
    </r>
    <r>
      <rPr>
        <vertAlign val="superscript"/>
        <sz val="11"/>
        <color indexed="8"/>
        <rFont val="Czcionka tekstu podstawowego"/>
        <charset val="238"/>
      </rPr>
      <t>/5</t>
    </r>
  </si>
  <si>
    <r>
      <rPr>
        <vertAlign val="superscript"/>
        <sz val="11"/>
        <color indexed="8"/>
        <rFont val="Czcionka tekstu podstawowego"/>
        <charset val="238"/>
      </rPr>
      <t>/4</t>
    </r>
    <r>
      <rPr>
        <sz val="11"/>
        <color indexed="8"/>
        <rFont val="Czcionka tekstu podstawowego"/>
        <charset val="238"/>
      </rPr>
      <t xml:space="preserve"> </t>
    </r>
    <r>
      <rPr>
        <sz val="10"/>
        <color indexed="8"/>
        <rFont val="Czcionka tekstu podstawowego"/>
        <charset val="238"/>
      </rPr>
      <t>Współczynnik efektywności COP zastosowanych pomp ciepła, określony według normy PN-EN 14511-3 lub PN-EN 16147 nie jest niższy niż wskazano w Decyzji Komisji z dnia 1 marca 2013 r.  ustanawiającej wytyczne dla państw członkowskich dotyczące obliczania energii odnawialnej z pomp ciepła w odniesieniu do różnych technologii pomp ciepła na podstawie art. 5 dyrektywy Parlamentu Europejskiego i Rady 2009/28/WE</t>
    </r>
  </si>
  <si>
    <r>
      <rPr>
        <vertAlign val="superscript"/>
        <sz val="10"/>
        <color indexed="8"/>
        <rFont val="Czcionka tekstu podstawowego"/>
        <charset val="238"/>
      </rPr>
      <t>/5</t>
    </r>
    <r>
      <rPr>
        <sz val="10"/>
        <color indexed="8"/>
        <rFont val="Czcionka tekstu podstawowego"/>
        <family val="2"/>
        <charset val="238"/>
      </rPr>
      <t xml:space="preserve"> Sezonowy wskaźnik efektywności energetycznej instalacji SCOP, liczony zgodnie z normą PN-EN 14825 lub PN-EN 12309-2 powinien wynosić: 
 dla pomp ciepła typu powietrze/woda dla potrzeb c.o. i c.w.u., zasilanych energią elektryczną: SCOP≥3.3, 
 dla pozostałych pomp ciepła dla potrzeb c.o. i c.w.u., zasilanych energią elektryczną: SCOP≥3.8, 
 dla pomp ciepła zasilanych ciepłem: SCOP≥1.25. 
</t>
    </r>
  </si>
  <si>
    <r>
      <t>Dla żródła ciepła: efekt energetyczny Ei</t>
    </r>
    <r>
      <rPr>
        <vertAlign val="superscript"/>
        <sz val="11"/>
        <color indexed="8"/>
        <rFont val="Czcionka tekstu podstawowego"/>
        <charset val="238"/>
      </rPr>
      <t>/2</t>
    </r>
  </si>
  <si>
    <t xml:space="preserve"> d.  biomasa            </t>
  </si>
  <si>
    <t>Kolektory cieplne - moc</t>
  </si>
  <si>
    <t>Fotowoltaika - moc</t>
  </si>
  <si>
    <t>elektownie wiatrowe - moc</t>
  </si>
  <si>
    <t>pompy cieplne - moc</t>
  </si>
  <si>
    <t>pompy cieplne - rodzaj</t>
  </si>
  <si>
    <t>produkcja ciepła i ee w skojarzeniu</t>
  </si>
  <si>
    <r>
      <rPr>
        <vertAlign val="superscript"/>
        <sz val="10"/>
        <color indexed="8"/>
        <rFont val="Czcionka tekstu podstawowego"/>
        <family val="2"/>
        <charset val="238"/>
      </rPr>
      <t>/2</t>
    </r>
    <r>
      <rPr>
        <sz val="10"/>
        <color indexed="8"/>
        <rFont val="Czcionka tekstu podstawowego"/>
        <family val="2"/>
        <charset val="238"/>
      </rPr>
      <t xml:space="preserve"> Efekt energetyczny Ei należy obliczyć wg wzoru zamieszczonego w części 2 pkt. 2 załącznika nr 2 do rozporządzenia z dnia 17 marca 2009 r. w sprawie szczegółowego zakresu i formy audytu energetycznego (D.U. Nr 43 poz. 346)</t>
    </r>
  </si>
  <si>
    <r>
      <t xml:space="preserve"> </t>
    </r>
    <r>
      <rPr>
        <vertAlign val="superscript"/>
        <sz val="10"/>
        <rFont val="Times New Roman"/>
        <family val="1"/>
        <charset val="238"/>
      </rPr>
      <t xml:space="preserve">2) </t>
    </r>
    <r>
      <rPr>
        <sz val="10"/>
        <rFont val="Times New Roman"/>
        <family val="1"/>
        <charset val="238"/>
      </rPr>
      <t>Efekt energetyczny Ei należy obliczyć wg wzoru zamieszczonego w części 2 pkt. 2 załącznika nr 2 do rozporządzenia z dnia 17 marca 2009 r. w sprawie szczegółowego zakresu i formy audytu energetycznego (D.U. Nr 43 poz. 346)</t>
    </r>
  </si>
  <si>
    <r>
      <rPr>
        <vertAlign val="superscript"/>
        <sz val="10"/>
        <rFont val="Times New Roman"/>
        <family val="1"/>
        <charset val="238"/>
      </rPr>
      <t>1)</t>
    </r>
    <r>
      <rPr>
        <sz val="10"/>
        <rFont val="Times New Roman"/>
        <family val="1"/>
        <charset val="238"/>
      </rPr>
      <t xml:space="preserve"> moc cieplną należy obliczyć wg PN-EN 12831 „Instalacje ogrzewcze w budynkach - Metoda obliczania projektowego obciążenia cieplnego” </t>
    </r>
  </si>
  <si>
    <r>
      <rPr>
        <vertAlign val="superscript"/>
        <sz val="10"/>
        <rFont val="Times New Roman"/>
        <family val="1"/>
        <charset val="238"/>
      </rPr>
      <t xml:space="preserve"> 3)</t>
    </r>
    <r>
      <rPr>
        <sz val="10"/>
        <rFont val="Times New Roman"/>
        <family val="1"/>
        <charset val="238"/>
      </rPr>
      <t xml:space="preserve"> PES należy wyliczyć w oparciu o par. 6 ust. 1 rozporządzenia Ministra Gospodarki z dnia 10 grudnia 2014 r. w sprawie sposobu obliczania danych podanych we wniosku o wydanie świadectwa pochodzenia z kogeneracji oraz szczegółoweo zakresu obowiązku potwierdzania danych dotyczących ilości energii elektrycznej wytworzonej w wysokosprawnej kogeneracji</t>
    </r>
  </si>
  <si>
    <r>
      <rPr>
        <vertAlign val="superscript"/>
        <sz val="10"/>
        <rFont val="Times New Roman"/>
        <family val="1"/>
        <charset val="238"/>
      </rPr>
      <t xml:space="preserve"> 4)</t>
    </r>
    <r>
      <rPr>
        <sz val="10"/>
        <rFont val="Times New Roman"/>
        <family val="1"/>
        <charset val="238"/>
      </rPr>
      <t xml:space="preserve"> Na potrzeby obliczeń końcowego efektu energetycznego energię pierwotną, o której mowa we wskaźnikach Ei i PES, należy traktować jako tożsamą z energią końcową</t>
    </r>
  </si>
  <si>
    <t>energia geotermalna</t>
  </si>
  <si>
    <t xml:space="preserve">Ciepło sieciowe </t>
  </si>
  <si>
    <t xml:space="preserve">Inny (pozost. oze) </t>
  </si>
  <si>
    <r>
      <t xml:space="preserve">Straty z tytułu sprawności kotła zlokalizowanego poza budynkiem - w przypadku modernizacji kotła w kierunku zwiększenia sprawności </t>
    </r>
    <r>
      <rPr>
        <vertAlign val="superscript"/>
        <sz val="10"/>
        <rFont val="Times New Roman"/>
        <family val="1"/>
        <charset val="238"/>
      </rPr>
      <t>2,4</t>
    </r>
  </si>
  <si>
    <t>ZAPOTRZEBOWANIE NA ENERGIĘ KOŃCOWĄ w budynkach</t>
  </si>
  <si>
    <t>Straty energii [kWh/rok]</t>
  </si>
  <si>
    <t>Oszczędność energii
[kWh/rok]</t>
  </si>
  <si>
    <t>RAZEM straty  energii</t>
  </si>
  <si>
    <t>Efekt energetyczny [%]</t>
  </si>
  <si>
    <t>I.</t>
  </si>
  <si>
    <t>Roboty dociepleniowe</t>
  </si>
  <si>
    <t>LP</t>
  </si>
  <si>
    <t>Wyszczególnienie robót</t>
  </si>
  <si>
    <t>wsp. U przed modernizacją</t>
  </si>
  <si>
    <t xml:space="preserve">wsp. λ materiału izolacyjnego
[W/m K] </t>
  </si>
  <si>
    <t>wsp.U po modernizacji</t>
  </si>
  <si>
    <t>powierzchnia docieplenia</t>
  </si>
  <si>
    <t>koszt jednostkowy</t>
  </si>
  <si>
    <t>koszt robót</t>
  </si>
  <si>
    <r>
      <t>W/m</t>
    </r>
    <r>
      <rPr>
        <vertAlign val="superscript"/>
        <sz val="12"/>
        <rFont val="Times New Roman"/>
        <family val="1"/>
        <charset val="238"/>
      </rPr>
      <t>2</t>
    </r>
    <r>
      <rPr>
        <sz val="12"/>
        <rFont val="Times New Roman"/>
        <family val="1"/>
        <charset val="238"/>
      </rPr>
      <t>K</t>
    </r>
  </si>
  <si>
    <t>grubość materiału izolacyjnego [cm]</t>
  </si>
  <si>
    <r>
      <t>m</t>
    </r>
    <r>
      <rPr>
        <vertAlign val="superscript"/>
        <sz val="12"/>
        <rFont val="Times New Roman"/>
        <family val="1"/>
        <charset val="238"/>
      </rPr>
      <t>2</t>
    </r>
  </si>
  <si>
    <r>
      <t>zł/m</t>
    </r>
    <r>
      <rPr>
        <vertAlign val="superscript"/>
        <sz val="12"/>
        <rFont val="Times New Roman"/>
        <family val="1"/>
        <charset val="238"/>
      </rPr>
      <t>2</t>
    </r>
  </si>
  <si>
    <t>zł</t>
  </si>
  <si>
    <t xml:space="preserve">Docieplenie ścian </t>
  </si>
  <si>
    <t xml:space="preserve">Docieplenie stropodachów </t>
  </si>
  <si>
    <t>Docieplenie stropów</t>
  </si>
  <si>
    <t>Docieplenie dachów</t>
  </si>
  <si>
    <t>Inne (podać jakie) ….</t>
  </si>
  <si>
    <t>II.</t>
  </si>
  <si>
    <t>Stolarka okienna i drzwiowa</t>
  </si>
  <si>
    <t>Lp</t>
  </si>
  <si>
    <t>materiał przed</t>
  </si>
  <si>
    <r>
      <t>wsp. U przed
W/m</t>
    </r>
    <r>
      <rPr>
        <vertAlign val="superscript"/>
        <sz val="11"/>
        <rFont val="Times New Roman"/>
        <family val="1"/>
        <charset val="238"/>
      </rPr>
      <t>2</t>
    </r>
    <r>
      <rPr>
        <sz val="11"/>
        <rFont val="Times New Roman"/>
        <family val="1"/>
        <charset val="238"/>
      </rPr>
      <t>K</t>
    </r>
  </si>
  <si>
    <t xml:space="preserve">ilość </t>
  </si>
  <si>
    <t>powierzchnia</t>
  </si>
  <si>
    <t>materiał po</t>
  </si>
  <si>
    <r>
      <t>wsp. U po
W/m</t>
    </r>
    <r>
      <rPr>
        <vertAlign val="superscript"/>
        <sz val="12"/>
        <rFont val="Times New Roman"/>
        <family val="1"/>
        <charset val="238"/>
      </rPr>
      <t>2</t>
    </r>
    <r>
      <rPr>
        <sz val="12"/>
        <rFont val="Times New Roman"/>
        <family val="1"/>
        <charset val="238"/>
      </rPr>
      <t>K</t>
    </r>
  </si>
  <si>
    <t>szt.</t>
  </si>
  <si>
    <t xml:space="preserve">Wymiana okien </t>
  </si>
  <si>
    <t xml:space="preserve">Wymiana drzwi </t>
  </si>
  <si>
    <t xml:space="preserve">Wymiana oszklenia </t>
  </si>
  <si>
    <t>III.</t>
  </si>
  <si>
    <t>Modernizacja instalacji c.o.</t>
  </si>
  <si>
    <t>ilość grzejników</t>
  </si>
  <si>
    <t>ilość termoza-worów</t>
  </si>
  <si>
    <t>zakres średnic</t>
  </si>
  <si>
    <t>dlugość przewodów</t>
  </si>
  <si>
    <t>mm</t>
  </si>
  <si>
    <t>mb</t>
  </si>
  <si>
    <t xml:space="preserve">Wymiana instalacji c.o. </t>
  </si>
  <si>
    <t xml:space="preserve">Modernizacja instalacji c.o. </t>
  </si>
  <si>
    <t>IV.</t>
  </si>
  <si>
    <t>Modernizacja instalacji c.w.u.</t>
  </si>
  <si>
    <t>rodzaj przewodów</t>
  </si>
  <si>
    <t>Wymiana instalacji c.w. u.</t>
  </si>
  <si>
    <t>Modernizacja instalacji c.w. u.</t>
  </si>
  <si>
    <t>V.</t>
  </si>
  <si>
    <t>Modernizacja źródła energii</t>
  </si>
  <si>
    <t>moc  przed</t>
  </si>
  <si>
    <t>moc * 
po</t>
  </si>
  <si>
    <t>sprawność nowego źródła **</t>
  </si>
  <si>
    <t>ilosć urządzeń</t>
  </si>
  <si>
    <t>Zwięzły opis nowego źródła energii***</t>
  </si>
  <si>
    <t>%</t>
  </si>
  <si>
    <t>Wymiana istniejącego żródła ciepła</t>
  </si>
  <si>
    <t xml:space="preserve">Modernizacja węzła cieplnego </t>
  </si>
  <si>
    <t>Instalacja ko/trigeneracji</t>
  </si>
  <si>
    <t xml:space="preserve">Przyłączenie do m.s.c. </t>
  </si>
  <si>
    <t>Montaż kolektorów słonecznych</t>
  </si>
  <si>
    <t>Montaż pomp ciepła</t>
  </si>
  <si>
    <t>Montaż ogniw fotowoltaicznych</t>
  </si>
  <si>
    <t>Instalacja kotłow na biomasę</t>
  </si>
  <si>
    <t>VI.</t>
  </si>
  <si>
    <t xml:space="preserve">opis funkcji realizowanych w ramach systemu </t>
  </si>
  <si>
    <t>System zarządzania energią</t>
  </si>
  <si>
    <t>VII.</t>
  </si>
  <si>
    <t>Modernizacja wentylacji/klimatyzacji</t>
  </si>
  <si>
    <t>wydajność</t>
  </si>
  <si>
    <t>sprawność odzysku ciepła (rekuperacji)</t>
  </si>
  <si>
    <t>recyrkulacja powietrza (udział)</t>
  </si>
  <si>
    <r>
      <t>m</t>
    </r>
    <r>
      <rPr>
        <vertAlign val="superscript"/>
        <sz val="12"/>
        <rFont val="Times New Roman"/>
        <family val="1"/>
        <charset val="238"/>
      </rPr>
      <t>3</t>
    </r>
    <r>
      <rPr>
        <sz val="12"/>
        <rFont val="Times New Roman"/>
        <family val="1"/>
        <charset val="238"/>
      </rPr>
      <t>/godz</t>
    </r>
  </si>
  <si>
    <t>VIII.</t>
  </si>
  <si>
    <t>Modernizacja sieci przesyłowych</t>
  </si>
  <si>
    <t>przekroje od-do</t>
  </si>
  <si>
    <t>długość sieci</t>
  </si>
  <si>
    <t>oszczędność energii</t>
  </si>
  <si>
    <t>GJ/rok</t>
  </si>
  <si>
    <t>Wymiana sieci na preizolowaną</t>
  </si>
  <si>
    <t>Poprawa izolacji rurociągów</t>
  </si>
  <si>
    <t>IX.</t>
  </si>
  <si>
    <t>Wymiana urządzeń energii pomocniczej na energooszczędne</t>
  </si>
  <si>
    <t>ilość urządzeń</t>
  </si>
  <si>
    <t xml:space="preserve">rodzaj urządzenia </t>
  </si>
  <si>
    <t>moc przed</t>
  </si>
  <si>
    <t>moc po</t>
  </si>
  <si>
    <t>Wymiana pomp ….</t>
  </si>
  <si>
    <t>Wymiana napędów ….</t>
  </si>
  <si>
    <t>X.</t>
  </si>
  <si>
    <t>Wymiana oświetlenia na energooszczędne</t>
  </si>
  <si>
    <t>ilość punktów świetlnych.</t>
  </si>
  <si>
    <t>typ nowego oświetlenia</t>
  </si>
  <si>
    <t xml:space="preserve">Wymiana źródeł światła na energooszczędne </t>
  </si>
  <si>
    <t>Wymiana opraw oświetleniowych</t>
  </si>
  <si>
    <t>XI.</t>
  </si>
  <si>
    <t>XII.</t>
  </si>
  <si>
    <t>Oszczędność energii</t>
  </si>
  <si>
    <t>Energia elektryczna</t>
  </si>
  <si>
    <t>MWh/rok</t>
  </si>
  <si>
    <t>XIII.</t>
  </si>
  <si>
    <t>Odnawialne żródła energii</t>
  </si>
  <si>
    <t>Produkcja ciepła ze źródeł odnawialnych</t>
  </si>
  <si>
    <t>Produkcja energii elektrycznej ze źródeł odnawialnych</t>
  </si>
  <si>
    <t>Produkcja ciepła z wysokosprawnej kogeneracji</t>
  </si>
  <si>
    <t>Produkcja energii elektrycznej z wysokosprawnej kogeneracji</t>
  </si>
  <si>
    <t>2a.</t>
  </si>
  <si>
    <t>% powierzchni użytkowej mieszkalnej lub na potrzeby prowadzenia działalności gospodarczej</t>
  </si>
  <si>
    <t>Czas użytkowania w ciągu roku [godz/rok]</t>
  </si>
  <si>
    <t>% powierzchni użytkowej mieszkalnej lub na potrzeby prowadzenia działalności gospodarczej w roku</t>
  </si>
  <si>
    <t>Oszczędność energii [kWh/rok]</t>
  </si>
  <si>
    <t>Opis techniczny budynku</t>
  </si>
  <si>
    <t>Nazwa budynku</t>
  </si>
  <si>
    <t>Nazwa i opis źródła</t>
  </si>
  <si>
    <t>Lokalizacja</t>
  </si>
  <si>
    <t>Nazwa i opis sieci</t>
  </si>
  <si>
    <t>Wykaz audytów do  modernizowanych obiektów</t>
  </si>
  <si>
    <t>Wykaz audytów do modernizowanych budynków</t>
  </si>
  <si>
    <t>Wykaz audytów do modernizowanych i instalowanych źródeł energii</t>
  </si>
  <si>
    <t>Wykaz audytów do modernizowanych lokalnych sieci przesyłowych</t>
  </si>
  <si>
    <t>Audyt energetyczny ex-ante opracowuje się w języku polskim, stosując oznaczenia graficzne i literowe określone w  Rozporządzeniu Ministra Infrastruktury i Rozwoju z dnia 3 września 2015 r. zmieniającego rozporządzenie w sprawie szczegółowego zakresu i formy audytu energetycznego oraz części audytu remontowego, wzorów kart audytów, a także algorytmu oceny opłacalności przedsięwzięcia termomodernizacyjnego (D.U. z dnia 13 października 2015r., poz. 1606) oraz w Polskich Normach dotyczących budownictwa oraz instalacji ogrzewczych, wentylacyjnych, chłodzenia, ciepłej wody użytkowej i oświetlenia w budynkach.</t>
  </si>
  <si>
    <t>Audyt energetyczny ex-ante sporządza się na wzorach dokumentów zamieszczonych w niniejszej metodyce.</t>
  </si>
  <si>
    <t>Do audytu należy dołączyć  stosowne obliczenia – należy podać informacje dotyczące nazwy i wersji programu dedykowanego do obliczeń oraz dołączyć do dokumentacji pliki „wsadowe” z danymi do obliczeń w  oryginalnej wersji elektronicznej i formacie zgodnym z PDF (to samo dotyczy wydruków wyników obliczeń). W przypadku wykonania obliczeń bez użycia dedykowanego programu, należy zamieścić pełną dokumentację przebiegu obliczeń w wersji zgodnej z PDF i elektronicznej.</t>
  </si>
  <si>
    <t>Wykaz modernizowanych obiektów</t>
  </si>
  <si>
    <t>Wykaz modernizowanych budynków</t>
  </si>
  <si>
    <r>
      <t>Powierzchnia użytkowa [m</t>
    </r>
    <r>
      <rPr>
        <i/>
        <vertAlign val="superscript"/>
        <sz val="11"/>
        <color indexed="8"/>
        <rFont val="Times New Roman"/>
        <family val="1"/>
        <charset val="238"/>
      </rPr>
      <t>2</t>
    </r>
    <r>
      <rPr>
        <i/>
        <sz val="11"/>
        <color indexed="8"/>
        <rFont val="Times New Roman"/>
        <family val="1"/>
        <charset val="238"/>
      </rPr>
      <t>]</t>
    </r>
  </si>
  <si>
    <t>1.1</t>
  </si>
  <si>
    <t>1.2</t>
  </si>
  <si>
    <t>1.3</t>
  </si>
  <si>
    <t>1.4</t>
  </si>
  <si>
    <t>1.5</t>
  </si>
  <si>
    <t>Razem ilość budynków :</t>
  </si>
  <si>
    <t>Wykaz modernizowanych i instalowanych źródeł energii</t>
  </si>
  <si>
    <t>Moc zainstalowana [MW}</t>
  </si>
  <si>
    <t>2.1</t>
  </si>
  <si>
    <t>2.2</t>
  </si>
  <si>
    <t>2.3</t>
  </si>
  <si>
    <t>2.4</t>
  </si>
  <si>
    <t>2.5</t>
  </si>
  <si>
    <t>Wykaz modernizowanych sieci przesyłowych</t>
  </si>
  <si>
    <t>Długość sieci [mb]</t>
  </si>
  <si>
    <t>3.1</t>
  </si>
  <si>
    <t>3.2</t>
  </si>
  <si>
    <t>3.3</t>
  </si>
  <si>
    <t>3.4</t>
  </si>
  <si>
    <t>3.5</t>
  </si>
  <si>
    <r>
      <t>Powierzchnia zmodernizowana [m</t>
    </r>
    <r>
      <rPr>
        <i/>
        <vertAlign val="superscript"/>
        <sz val="11"/>
        <color indexed="8"/>
        <rFont val="Times New Roman"/>
        <family val="1"/>
        <charset val="238"/>
      </rPr>
      <t>2</t>
    </r>
    <r>
      <rPr>
        <i/>
        <sz val="11"/>
        <color indexed="8"/>
        <rFont val="Times New Roman"/>
        <family val="1"/>
        <charset val="238"/>
      </rPr>
      <t>]</t>
    </r>
  </si>
  <si>
    <t>Koszt ogółem [zł]</t>
  </si>
  <si>
    <t>Wymiana okien</t>
  </si>
  <si>
    <t>Wymiana drzwi</t>
  </si>
  <si>
    <t>wymiana oszklenia</t>
  </si>
  <si>
    <t>Budowa lub przebudowa wewnętrznych instalacji odbiorczych oraz likwidacja dotychczasowych nieefektywnych źródeł ciepła</t>
  </si>
  <si>
    <t>Ilość [szt.]</t>
  </si>
  <si>
    <t>Wymiana instalacji c.o. - w tym:</t>
  </si>
  <si>
    <t>a.</t>
  </si>
  <si>
    <t xml:space="preserve"> - wymiana grzejników</t>
  </si>
  <si>
    <t>b.</t>
  </si>
  <si>
    <t xml:space="preserve"> - wymiana zaworów</t>
  </si>
  <si>
    <t>c.</t>
  </si>
  <si>
    <t xml:space="preserve"> - ilość budynków</t>
  </si>
  <si>
    <t>Modernizacja instalacji c.o. - w tym:</t>
  </si>
  <si>
    <t xml:space="preserve">Wymiana instalacji c.w.u. </t>
  </si>
  <si>
    <t>Przebudowa systemów grzewczych lub podłączenie bardziej energetycznie i ekologicznie efektywnego źródła ciepła</t>
  </si>
  <si>
    <t>Ilość</t>
  </si>
  <si>
    <t>a</t>
  </si>
  <si>
    <t xml:space="preserve"> - ilość [szt.]</t>
  </si>
  <si>
    <t>b</t>
  </si>
  <si>
    <t xml:space="preserve"> - moc [kW]</t>
  </si>
  <si>
    <t>Instalacja mikrogeneracji lub mikrotrigeneracji na potrzeby własne</t>
  </si>
  <si>
    <t xml:space="preserve">Zastosowanie automatyki pogodowej </t>
  </si>
  <si>
    <t>Instalacja OZE w modernizowanych energetycznie budynkach, jeśli to wynika z przeprowadzonego audytu energetycznego</t>
  </si>
  <si>
    <t xml:space="preserve"> - powierzchnia [m2]</t>
  </si>
  <si>
    <t xml:space="preserve"> - moc [MW]</t>
  </si>
  <si>
    <t xml:space="preserve"> - ilość [m2]</t>
  </si>
  <si>
    <t>Zastosowanie systemów zarządzania energią w budynku</t>
  </si>
  <si>
    <t xml:space="preserve">Ilość budynków z systemem </t>
  </si>
  <si>
    <t>Ilość budynków</t>
  </si>
  <si>
    <t>Poprawa izolacyjności sieci</t>
  </si>
  <si>
    <t>Ilość opraw oświetleniowych [szt]</t>
  </si>
  <si>
    <t>Opracowanie projektów modernizacji energetycznej stanowiących element projektu inwestycyjnego</t>
  </si>
  <si>
    <t>Ilość projektów</t>
  </si>
  <si>
    <t>XIV.</t>
  </si>
  <si>
    <t>Instalacja indywidualnych liczników ciepła, chłodu oraz ciepłej wody użytkowej</t>
  </si>
  <si>
    <t>Ilość liczników</t>
  </si>
  <si>
    <t>XV.</t>
  </si>
  <si>
    <t>Tworzenie zielonych dachów i „żyjących, zielonych ścian”</t>
  </si>
  <si>
    <t>Powierzchnia dachów</t>
  </si>
  <si>
    <r>
      <t>m</t>
    </r>
    <r>
      <rPr>
        <vertAlign val="superscript"/>
        <sz val="12"/>
        <color indexed="8"/>
        <rFont val="Times New Roman"/>
        <family val="1"/>
        <charset val="238"/>
      </rPr>
      <t>2</t>
    </r>
  </si>
  <si>
    <t>XVI.</t>
  </si>
  <si>
    <t>Przeprowadzenie audytów energetycznych jako elementu projektu inwestycyjnego</t>
  </si>
  <si>
    <t>Ilość audytów</t>
  </si>
  <si>
    <t>Produkcja ciepła w warunkach wysokosprawnej kogeneracji</t>
  </si>
  <si>
    <t>Produkcja energii elektrycznej w warunkach wysokosprawnej kogeneracji</t>
  </si>
  <si>
    <t>Obliczenie efektu energetycznego projektu - zestawienie zapotrzebowania na 
energię końcową wg nośników energii dla stanu przed i po realizacji projektu;</t>
  </si>
  <si>
    <t>Wymagania programowe dla projektu</t>
  </si>
  <si>
    <t>RÓŻNICA 
(kol. 3 - kol. 5)
(kol. 4 - kol. 6)</t>
  </si>
  <si>
    <t>Efekt energetyczny</t>
  </si>
  <si>
    <t xml:space="preserve">Ciepło sieciowe z ciepłowni </t>
  </si>
  <si>
    <t xml:space="preserve">Ciepło sieciowe z ciepłowni wyłącznie na biomasę </t>
  </si>
  <si>
    <t xml:space="preserve">Ciepło sieciowe z elektrociepłowni </t>
  </si>
  <si>
    <t xml:space="preserve">Ciepło sieciowe z elektrociepłowni wyłącznie opartej na energii odnawialnej (biogaz, biomasa) </t>
  </si>
  <si>
    <t>15.</t>
  </si>
  <si>
    <t>16.</t>
  </si>
  <si>
    <t>17.</t>
  </si>
  <si>
    <t>Obliczenie efektywności energetycznej, uwzględniającej zmniejszenie strat przesyłu, z tytułu zastosowania kotła (zainstalowanego poza budynkiem) o wyższej sprawności oraz oszczędności energii w wyniku produkcji energii cieplnej i elektrycznej w skojarzeniu</t>
  </si>
  <si>
    <r>
      <t>Suma kwalifikowanych kosztów realizacji projektu (K</t>
    </r>
    <r>
      <rPr>
        <vertAlign val="subscript"/>
        <sz val="10"/>
        <rFont val="Cambria"/>
        <family val="1"/>
        <charset val="238"/>
      </rPr>
      <t>i</t>
    </r>
    <r>
      <rPr>
        <sz val="10"/>
        <rFont val="Cambria"/>
        <family val="1"/>
        <charset val="238"/>
      </rPr>
      <t xml:space="preserve">) </t>
    </r>
    <r>
      <rPr>
        <vertAlign val="superscript"/>
        <sz val="10"/>
        <rFont val="Cambria"/>
        <family val="1"/>
        <charset val="238"/>
      </rPr>
      <t>*)</t>
    </r>
  </si>
  <si>
    <t>Koszty eksploatacyjne przed modernizacją rocznie (O1)</t>
  </si>
  <si>
    <t>Koszty eksploatacyjne po modernizacji rocznie (O2)</t>
  </si>
  <si>
    <r>
      <t>Różnica kosztów eksploatacyjnych (</t>
    </r>
    <r>
      <rPr>
        <sz val="10"/>
        <rFont val="Czcionka tekstu podstawowego"/>
        <charset val="238"/>
      </rPr>
      <t>Δ</t>
    </r>
    <r>
      <rPr>
        <sz val="8.5"/>
        <rFont val="Cambria"/>
        <family val="1"/>
        <charset val="238"/>
      </rPr>
      <t>O = O1-O2)</t>
    </r>
  </si>
  <si>
    <r>
      <t>Efekt ekologiczny (końcowy efekt redukcji emisji 
Mg CO</t>
    </r>
    <r>
      <rPr>
        <vertAlign val="subscript"/>
        <sz val="10"/>
        <rFont val="Bookshelf Symbol 7"/>
        <charset val="2"/>
      </rPr>
      <t>2</t>
    </r>
    <r>
      <rPr>
        <sz val="10"/>
        <rFont val="Cambria"/>
        <family val="1"/>
        <charset val="238"/>
      </rPr>
      <t xml:space="preserve"> </t>
    </r>
  </si>
  <si>
    <t>Mg</t>
  </si>
  <si>
    <r>
      <t xml:space="preserve">Prosty czas zwrotu SPBT (I / </t>
    </r>
    <r>
      <rPr>
        <b/>
        <sz val="10"/>
        <rFont val="Czcionka tekstu podstawowego"/>
        <charset val="238"/>
      </rPr>
      <t>ΔO)</t>
    </r>
  </si>
  <si>
    <t>lata</t>
  </si>
  <si>
    <t>Koszt efektu energetycznego KEE</t>
  </si>
  <si>
    <t>zł/(GJ/rok)</t>
  </si>
  <si>
    <r>
      <t xml:space="preserve">Koszt redukcji emisji KRE (I / </t>
    </r>
    <r>
      <rPr>
        <b/>
        <sz val="10"/>
        <rFont val="Czcionka tekstu podstawowego"/>
        <charset val="238"/>
      </rPr>
      <t>Δ</t>
    </r>
    <r>
      <rPr>
        <b/>
        <sz val="8.5"/>
        <rFont val="Cambria"/>
        <family val="1"/>
        <charset val="238"/>
      </rPr>
      <t>E)</t>
    </r>
  </si>
  <si>
    <r>
      <t>zł/Mg CO</t>
    </r>
    <r>
      <rPr>
        <b/>
        <vertAlign val="subscript"/>
        <sz val="10"/>
        <rFont val="Cambria"/>
        <family val="1"/>
        <charset val="238"/>
      </rPr>
      <t>2</t>
    </r>
  </si>
  <si>
    <t>*) to jest suma całkowitych kwalifikowanych kosztów: realizacji robót budowlanych lub zakupu sprzętu związane z realizacją projektu, nadzoru inwestorskiego, informacji i promocji, zarządzania, pośrednich, itp.</t>
  </si>
  <si>
    <t>I. Ciepło zakupowane z miejskiej sieci ciepłowniczej (lub od zewnętrznego dostawcy)</t>
  </si>
  <si>
    <t>Przed modernizacją</t>
  </si>
  <si>
    <t>Po modernizacji</t>
  </si>
  <si>
    <t>Stawka za zamówioną moc cieplną (zł/MW/m-ce)</t>
  </si>
  <si>
    <t>Stawka za usługi przesyłowe (zł/MW/m-ce)</t>
  </si>
  <si>
    <t xml:space="preserve">3. </t>
  </si>
  <si>
    <t>Opłata abonamentowa (zł/przyłącze/m-ce)</t>
  </si>
  <si>
    <t>Cena ciepła (zł/GJ)</t>
  </si>
  <si>
    <t>Stawka za usługi przesyłowe (zł/GJ)</t>
  </si>
  <si>
    <r>
      <t>Obliczeniowe zużycie energii przez budynek (na podstawie danych z arkusza 2 i 3 niniejszego audytu)</t>
    </r>
    <r>
      <rPr>
        <sz val="11"/>
        <rFont val="Times New Roman"/>
        <family val="1"/>
        <charset val="238"/>
      </rPr>
      <t xml:space="preserve"> (GJ)</t>
    </r>
  </si>
  <si>
    <r>
      <t>Obliczeniowa moc cieplna budynku (na podstawie danych z arkusza nr 4 niniejszego audytu)</t>
    </r>
    <r>
      <rPr>
        <sz val="11"/>
        <rFont val="Times New Roman"/>
        <family val="1"/>
        <charset val="238"/>
      </rPr>
      <t xml:space="preserve"> (MW)</t>
    </r>
  </si>
  <si>
    <t>Koszt zakupu ciepła sieciowego (zł/rok)</t>
  </si>
  <si>
    <t>po.1.*poz.7*12+poz.2.*poz.7*12+poz.3*12+poz.4.*poz.6+poz.5.*poz.6</t>
  </si>
  <si>
    <t>II. Ciepło produkowane we własnej kotłowni (roczne koszty bezpośrednie)</t>
  </si>
  <si>
    <t>Składniki kosztów</t>
  </si>
  <si>
    <r>
      <t>ilość</t>
    </r>
    <r>
      <rPr>
        <vertAlign val="superscript"/>
        <sz val="9"/>
        <rFont val="Times New Roman"/>
        <family val="1"/>
        <charset val="238"/>
      </rPr>
      <t>6</t>
    </r>
  </si>
  <si>
    <t>j.m.</t>
  </si>
  <si>
    <t>Koszt całkowity</t>
  </si>
  <si>
    <t>Koszt zakupu paliwa (zł)</t>
  </si>
  <si>
    <t>- obliczeniowe zużcie energii (Tabela 2 pozycja 5 audytu energetycznego budynku) (GJ)</t>
  </si>
  <si>
    <t>GJ</t>
  </si>
  <si>
    <t>- wartość opałowa paliwa (GJ/t, GJ/m3)</t>
  </si>
  <si>
    <t>- cena jednostkowa paliwa (zł/t, zł/m3)</t>
  </si>
  <si>
    <t>Koszt innych mediów (zł)</t>
  </si>
  <si>
    <t>Materiały (zł)</t>
  </si>
  <si>
    <t>Wynagrodzenia brutto z narzutami (zł)</t>
  </si>
  <si>
    <t>Usługi obce (zł)</t>
  </si>
  <si>
    <t>Koszty remontów i konserwacji (zł)</t>
  </si>
  <si>
    <t>Opłaty za korzystanie ze środowiska (zł)</t>
  </si>
  <si>
    <t>Razem (zł/rok)</t>
  </si>
  <si>
    <t>III. Energia elektryczna</t>
  </si>
  <si>
    <t>Składniki kosztów/przychodów</t>
  </si>
  <si>
    <r>
      <t>ilość</t>
    </r>
    <r>
      <rPr>
        <vertAlign val="superscript"/>
        <sz val="9"/>
        <color indexed="10"/>
        <rFont val="Times New Roman"/>
        <family val="1"/>
        <charset val="238"/>
      </rPr>
      <t>7</t>
    </r>
  </si>
  <si>
    <t>Koszt energii elektrycznej pomocniczej (zł)</t>
  </si>
  <si>
    <t xml:space="preserve">Przychody z tytułu unikniętych kosztów zakupu energii [zł] </t>
  </si>
  <si>
    <t>Wartość  zaoszczędzonej energii (zł/rok)</t>
  </si>
  <si>
    <t>Instrukcje:</t>
  </si>
  <si>
    <t>1. Arkusze w powyższym układzie należy sprządzić dla grupy budynków pod warunkiem, że</t>
  </si>
  <si>
    <t xml:space="preserve">   dla budynków tych energia cieplna dostarczana jest od tego samego dostawcy i po tych</t>
  </si>
  <si>
    <t xml:space="preserve">   cenach (budynki należą to tej samej grupy taryfowej) lub jeżeli zasilane są z tej samej kotłowni lokalnej.</t>
  </si>
  <si>
    <t xml:space="preserve">   W przeciwnym przypadku, kartę należy sporządzić oddzielnie dla każdego budynku.</t>
  </si>
  <si>
    <t>2. Do obliczenia wskaźnika efektywności ekonomicznej dla całego projektu należy zsumować wszystkie wartości zaoszczędzonej energii (jeżeli dotyczy).</t>
  </si>
  <si>
    <t>3. Obliczeniowe zużycie energii przez budynek oraz obliczeniową moc cieplną należy podawać jako sumę co i cwu</t>
  </si>
  <si>
    <t xml:space="preserve">4. Przez unikniete koszty zakupu energii należy rozumiec wartość energii elektrycznej wytworzonej i zużytej wewnątrz granicy bilansowej budynku (grupy budynków)  </t>
  </si>
  <si>
    <t>5. Pozycja  3 w pkt. III. Energia elektryczna wpisywać ze znakiem "minus"</t>
  </si>
  <si>
    <t>1.. Charakterystyka optymalnego wariantu przedsięwzięcia termomodernizacyjnego</t>
  </si>
  <si>
    <r>
      <t>Roczne zapotrzebowanie na energię użytkową Q</t>
    </r>
    <r>
      <rPr>
        <vertAlign val="subscript"/>
        <sz val="11"/>
        <color indexed="8"/>
        <rFont val="Czcionka tekstu podstawowego"/>
        <charset val="238"/>
      </rPr>
      <t>u</t>
    </r>
  </si>
  <si>
    <t>Jednostka</t>
  </si>
  <si>
    <t>Oszczędność (różnica)</t>
  </si>
  <si>
    <t>Oszczędność w %</t>
  </si>
  <si>
    <r>
      <t>Roczne zapotrzebowanie na energię końcową Q</t>
    </r>
    <r>
      <rPr>
        <vertAlign val="subscript"/>
        <sz val="11"/>
        <color indexed="8"/>
        <rFont val="Czcionka tekstu podstawowego"/>
        <charset val="238"/>
      </rPr>
      <t>k</t>
    </r>
  </si>
  <si>
    <r>
      <t>Roczne zapotrzebowanie na nieodnawialną energię pierwotną Q</t>
    </r>
    <r>
      <rPr>
        <vertAlign val="subscript"/>
        <sz val="11"/>
        <color indexed="8"/>
        <rFont val="Czcionka tekstu podstawowego"/>
        <charset val="238"/>
      </rPr>
      <t>p</t>
    </r>
  </si>
  <si>
    <t>Emisja dwutlenku węgla</t>
  </si>
  <si>
    <r>
      <t>Mg CO</t>
    </r>
    <r>
      <rPr>
        <vertAlign val="subscript"/>
        <sz val="11"/>
        <color indexed="8"/>
        <rFont val="Calibri"/>
        <family val="2"/>
        <charset val="238"/>
      </rPr>
      <t>2</t>
    </r>
    <r>
      <rPr>
        <sz val="11"/>
        <color theme="1"/>
        <rFont val="Czcionka tekstu podstawowego"/>
        <family val="2"/>
        <charset val="238"/>
      </rPr>
      <t>/rok</t>
    </r>
  </si>
  <si>
    <t>2. Pozostałe informacje dotyczące projektu</t>
  </si>
  <si>
    <r>
      <t xml:space="preserve">W audycie obliczono parametry energetyczne w taki sposób, aby po zrealizowaniu przedsięwzięcia termomodernizacyjnego budynek spełniał warunki określne w </t>
    </r>
    <r>
      <rPr>
        <sz val="11"/>
        <color indexed="8"/>
        <rFont val="Calibri"/>
        <family val="2"/>
        <charset val="238"/>
      </rPr>
      <t>§</t>
    </r>
    <r>
      <rPr>
        <sz val="11"/>
        <color indexed="8"/>
        <rFont val="Czcionka tekstu podstawowego"/>
        <family val="2"/>
        <charset val="238"/>
      </rPr>
      <t xml:space="preserve"> </t>
    </r>
    <r>
      <rPr>
        <sz val="11"/>
        <color theme="1"/>
        <rFont val="Czcionka tekstu podstawowego"/>
        <family val="2"/>
        <charset val="238"/>
      </rPr>
      <t>328, ust. 1a Rozporządzenia Ministra Infrastruktury w sprawie warunków, jakim powinny odpowiadać budynki i ich usytuowanie, tzn, aby spełniał wymagania minimalne dla budynków poddanych przebudowie</t>
    </r>
  </si>
  <si>
    <t>Wg stanu przepisów obowiązujących od 1 stycznia 2017 r.</t>
  </si>
  <si>
    <t>Wg stanu przepisów obowiązujących od 1 stycznia 2019 r.</t>
  </si>
  <si>
    <t>TAK</t>
  </si>
  <si>
    <t>NIE</t>
  </si>
  <si>
    <r>
      <t>Uzasadnienie</t>
    </r>
    <r>
      <rPr>
        <vertAlign val="superscript"/>
        <sz val="11"/>
        <color indexed="8"/>
        <rFont val="Calibri"/>
        <family val="2"/>
        <charset val="238"/>
      </rPr>
      <t>*)</t>
    </r>
  </si>
  <si>
    <t>Projekt stanowi element spójnej koncepcji inwestycyjnej zmierzającej do kompleksowej rewitalizacji obszaru wyznaczonego w lokalnym programie rewitalizacji</t>
  </si>
  <si>
    <t>Projekt jest zgodny z planami rozwoju sieci ciepłowniczej dla danego obszaru</t>
  </si>
  <si>
    <t>Zdolność projektu do reagowania i adaptacji do zmian klimatu (zagrożenie powodziowe, nadmierne nasłonecznienie, inne)</t>
  </si>
  <si>
    <r>
      <rPr>
        <vertAlign val="superscript"/>
        <sz val="11"/>
        <color indexed="8"/>
        <rFont val="Calibri"/>
        <family val="2"/>
        <charset val="238"/>
      </rPr>
      <t>*)</t>
    </r>
    <r>
      <rPr>
        <sz val="11"/>
        <color theme="1"/>
        <rFont val="Czcionka tekstu podstawowego"/>
        <family val="2"/>
        <charset val="238"/>
      </rPr>
      <t>Należy krótko uzasadnić lub podać stronę audytu na której znajduje się uzasadnienie</t>
    </r>
  </si>
  <si>
    <t>Rok bazowy - stan przed modernizacją (przed realizacją projektu)</t>
  </si>
  <si>
    <t>Obliczeniowy stan po modernizacji (po realizacji projektu)</t>
  </si>
  <si>
    <t>Zapotrzebowanie na energię końcową (GJ/rok lub MWh/rok)</t>
  </si>
  <si>
    <t>Olej opałowy (podawać w GJ/rok)</t>
  </si>
  <si>
    <t>Gaz ziemny (podawać w GJ/rok)</t>
  </si>
  <si>
    <t xml:space="preserve">Gaz płynny (podawać w GJ/rok) </t>
  </si>
  <si>
    <t>Węgiel kamienny (podawać w GJ/rok)</t>
  </si>
  <si>
    <t>Węgiel brunatny (podawać w GJ/rok)</t>
  </si>
  <si>
    <t>Inny (podać jaki) np. oze</t>
  </si>
  <si>
    <t>SUMA</t>
  </si>
  <si>
    <t>PROCENT REDUKCJI EMISJI</t>
  </si>
  <si>
    <t>2) Wartość energii elektrycznej uwzględnia ilość  energii elektrycznej na potrzeby danego budynku/ budynków: oświetlenie wbudowane, energia pomocnicza, energia elektryczna do napędu urządzeń chłodniczych dla klimatyzacji (oraz np. ogrzewanie, c.w.u.)</t>
  </si>
  <si>
    <t>4) Wskaźniki emisji należy przyjmować zgodnie z punktem 6.1.2  Załącznika nr 1 do rozporządzenia Ministra Infrastruktury i Rozwoju z dnia 27 lutego 2015 r. (Dz.U. z 18 marca 2015 r. poz. 376)</t>
  </si>
  <si>
    <t>Karta audytu energetycznego ex-ante źródła ciepła/energii elektrycznej</t>
  </si>
  <si>
    <t>Karta audytu energetycznego ex-ante lokalnej sieci ciepłowniczej</t>
  </si>
  <si>
    <t>Zapotrzebowanie na moc i energię</t>
  </si>
  <si>
    <t>Ocena planowanej charakterystyki energetycznej budynku (po modernizacji)</t>
  </si>
  <si>
    <t>Ocena charakterystyki energetycznej budynku (przed modernizacją)</t>
  </si>
  <si>
    <r>
      <t>Obliczenia planowanego efektu ekologicznego projektu – ograniczenia 
lub uniknięcia emisji CO</t>
    </r>
    <r>
      <rPr>
        <vertAlign val="subscript"/>
        <sz val="12"/>
        <color indexed="8"/>
        <rFont val="Times New Roman"/>
        <family val="1"/>
        <charset val="238"/>
      </rPr>
      <t>2</t>
    </r>
  </si>
  <si>
    <t>Obliczenia ekonomicznej projektu
OBLICZENIA EFEKTYWNOŚCI EKONOMICZNEJ</t>
  </si>
  <si>
    <t>Kalkulacja kosztów eksploatacyjnych wymaganych do obliczenia wskaźnika SPBT</t>
  </si>
  <si>
    <t>ARKUSZ OBLICZENIOWY wskaźników ekonomicznych</t>
  </si>
  <si>
    <t>Zestawienie zbiorcze robót w obiektach</t>
  </si>
  <si>
    <t>8a.</t>
  </si>
  <si>
    <r>
      <t xml:space="preserve">Oszczędności z tytułu produkcji energii cieplnej i elektrycznej w skojarzeniu (podawać ze znakiem minus) </t>
    </r>
    <r>
      <rPr>
        <vertAlign val="superscript"/>
        <sz val="10"/>
        <rFont val="Times New Roman"/>
        <family val="1"/>
        <charset val="238"/>
      </rPr>
      <t>3, 4</t>
    </r>
  </si>
  <si>
    <t>Zapotrzebowanie na energię przed</t>
  </si>
  <si>
    <t>Zapotrzebowanie na energię po</t>
  </si>
  <si>
    <r>
      <t xml:space="preserve">Energia elektryczna wyprodukowana na miejscu w skojarzeniu, z zastosowaniem źródeł nieodnawialnych, zużyta na potrzeby budynku </t>
    </r>
    <r>
      <rPr>
        <vertAlign val="superscript"/>
        <sz val="14"/>
        <rFont val="Times New Roman"/>
        <family val="1"/>
        <charset val="238"/>
      </rPr>
      <t>1)</t>
    </r>
    <r>
      <rPr>
        <vertAlign val="superscript"/>
        <sz val="14"/>
        <color indexed="10"/>
        <rFont val="Times New Roman"/>
        <family val="1"/>
        <charset val="238"/>
      </rPr>
      <t xml:space="preserve"> </t>
    </r>
  </si>
  <si>
    <r>
      <t xml:space="preserve">Energia elektryczna wyprodukowana na miejscu ze źródeł oze (biomasa, biogaz, w tym w skojarzeniu, PV), zużyta na potrzeby budynku </t>
    </r>
    <r>
      <rPr>
        <vertAlign val="superscript"/>
        <sz val="14"/>
        <rFont val="Times New Roman"/>
        <family val="1"/>
        <charset val="238"/>
      </rPr>
      <t>1)</t>
    </r>
    <r>
      <rPr>
        <vertAlign val="superscript"/>
        <sz val="10"/>
        <color indexed="10"/>
        <rFont val="Times New Roman"/>
        <family val="1"/>
        <charset val="238"/>
      </rPr>
      <t/>
    </r>
  </si>
  <si>
    <r>
      <t>Straty przesyłania (dotyczy lokalnych sieci ciepłowniczych - w przypadku źródła zlokalizowanego poza budynkiem</t>
    </r>
    <r>
      <rPr>
        <vertAlign val="superscript"/>
        <sz val="14"/>
        <rFont val="Times New Roman"/>
        <family val="1"/>
        <charset val="238"/>
      </rPr>
      <t>3</t>
    </r>
    <r>
      <rPr>
        <sz val="14"/>
        <rFont val="Times New Roman"/>
        <family val="1"/>
        <charset val="238"/>
      </rPr>
      <t xml:space="preserve"> </t>
    </r>
  </si>
  <si>
    <r>
      <t xml:space="preserve">Straty z tytułu sprawności kotła - w przypadku modernizacji kotła zainstalowanego poza budynkiem, w kierunku zwiększenia sprawności </t>
    </r>
    <r>
      <rPr>
        <vertAlign val="superscript"/>
        <sz val="14"/>
        <rFont val="Times New Roman"/>
        <family val="1"/>
        <charset val="238"/>
      </rPr>
      <t>4,6</t>
    </r>
  </si>
  <si>
    <r>
      <t>Oszczędności z tytułu produkcji energii cieplnej i elektrycznej w skojarzeniu</t>
    </r>
    <r>
      <rPr>
        <vertAlign val="superscript"/>
        <sz val="14"/>
        <rFont val="Times New Roman"/>
        <family val="1"/>
        <charset val="238"/>
      </rPr>
      <t>5,6</t>
    </r>
  </si>
  <si>
    <r>
      <rPr>
        <vertAlign val="superscript"/>
        <sz val="14"/>
        <rFont val="Times New Roman"/>
        <family val="1"/>
        <charset val="238"/>
      </rPr>
      <t>1)</t>
    </r>
    <r>
      <rPr>
        <sz val="14"/>
        <rFont val="Times New Roman"/>
        <family val="1"/>
        <charset val="238"/>
      </rPr>
      <t xml:space="preserve"> Wartość energii elektrycznej uwzględnia ilość  energii elektrycznej na potrzeby danego budynku: oświetlenie wbudowane, energia pomocnicza, energia elektryczna do napędu urządzeń chłodniczych dla klimatyzacji oraz gdy występuje np. ogrzewanie, c.w.u. zasilane energią elektryczną;                                                                                                                                                                                                                                                                                                                                                               </t>
    </r>
    <r>
      <rPr>
        <vertAlign val="superscript"/>
        <sz val="14"/>
        <rFont val="Times New Roman"/>
        <family val="1"/>
        <charset val="238"/>
      </rPr>
      <t>2)</t>
    </r>
    <r>
      <rPr>
        <sz val="14"/>
        <rFont val="Times New Roman"/>
        <family val="1"/>
        <charset val="238"/>
      </rPr>
      <t xml:space="preserve"> Dla energii elektrycznej, zakłada się, że wykazywana w tej pozycji tabeli energia elektryczna, pochodzi z polskiej sieci elektroenergetycznej;
</t>
    </r>
    <r>
      <rPr>
        <vertAlign val="superscript"/>
        <sz val="14"/>
        <rFont val="Times New Roman"/>
        <family val="1"/>
        <charset val="238"/>
      </rPr>
      <t>3)</t>
    </r>
    <r>
      <rPr>
        <sz val="14"/>
        <rFont val="Times New Roman"/>
        <family val="1"/>
        <charset val="238"/>
      </rPr>
      <t xml:space="preserve"> Należy podać informacje dotyczące nazwy i wersji programu oraz dołączyć do dokumentacji pliki „wsadowe” z danymi do obliczeń w  oryginalnej wersji elektronicznej i formacie PDF (to samo dotyczy wydruków wyników obliczeń). W przypadku samodzielnego wykonania obliczeń, należy zamieścić pełną dokumentację przebiegu obliczeń w wersji zgodnej z PDF i elektronicznej.                            </t>
    </r>
    <r>
      <rPr>
        <strike/>
        <vertAlign val="superscript"/>
        <sz val="10"/>
        <color indexed="10"/>
        <rFont val="Times New Roman"/>
        <family val="1"/>
        <charset val="238"/>
      </rPr>
      <t/>
    </r>
  </si>
  <si>
    <r>
      <rPr>
        <vertAlign val="superscript"/>
        <sz val="14"/>
        <rFont val="Times New Roman"/>
        <family val="1"/>
        <charset val="238"/>
      </rPr>
      <t>4)</t>
    </r>
    <r>
      <rPr>
        <sz val="14"/>
        <rFont val="Times New Roman"/>
        <family val="1"/>
        <charset val="238"/>
      </rPr>
      <t xml:space="preserve"> Efekt energetyczny Ei (zmniejszenie strat energii pierwotnej) oblicza się na podstawie Rozporządzenia Ministra Infrastruktury z dnia 17 marca 2009, załącznik Nr 2 część 2 pkt. 2</t>
    </r>
  </si>
  <si>
    <r>
      <rPr>
        <vertAlign val="superscript"/>
        <sz val="14"/>
        <rFont val="Times New Roman"/>
        <family val="1"/>
        <charset val="238"/>
      </rPr>
      <t>5)</t>
    </r>
    <r>
      <rPr>
        <sz val="14"/>
        <rFont val="Times New Roman"/>
        <family val="1"/>
        <charset val="238"/>
      </rPr>
      <t xml:space="preserve"> PES należy wyliczyć w oparciu o par. 6 ust. 1 rozporządzenia Ministra Gospodarki z dnia 10 grudnia 2014 r. w sprawie sposobu obliczania danych podanych we wniosku o wydanie świadectwa pochodzenia z kogeneracji oraz szczegółoweo zakresu obowiązku potwierdzania danych dotyczących ilości energii elektrycznej wytworzonej w wysokosprawnej kogeneracji</t>
    </r>
  </si>
  <si>
    <r>
      <rPr>
        <vertAlign val="superscript"/>
        <sz val="14"/>
        <rFont val="Times New Roman"/>
        <family val="1"/>
        <charset val="238"/>
      </rPr>
      <t>6)</t>
    </r>
    <r>
      <rPr>
        <sz val="14"/>
        <rFont val="Times New Roman"/>
        <family val="1"/>
        <charset val="238"/>
      </rPr>
      <t xml:space="preserve"> Na potrzeby obliczeń końcowego efektu energetycznego energię pierwotną, o której mowa we wskaźnikach Ei i PES, należy traktować jako tożsamą z energią końcową</t>
    </r>
  </si>
  <si>
    <r>
      <t xml:space="preserve">Biomasa </t>
    </r>
    <r>
      <rPr>
        <vertAlign val="superscript"/>
        <sz val="14"/>
        <color indexed="8"/>
        <rFont val="Times New Roman"/>
        <family val="1"/>
        <charset val="238"/>
      </rPr>
      <t>6)</t>
    </r>
    <r>
      <rPr>
        <sz val="14"/>
        <color indexed="8"/>
        <rFont val="Times New Roman"/>
        <family val="1"/>
        <charset val="238"/>
      </rPr>
      <t xml:space="preserve"> (podawać w GJ/rok)</t>
    </r>
  </si>
  <si>
    <r>
      <t>Ciepło sieciowe z ciepłowni</t>
    </r>
    <r>
      <rPr>
        <vertAlign val="superscript"/>
        <sz val="14"/>
        <color indexed="8"/>
        <rFont val="Times New Roman"/>
        <family val="1"/>
        <charset val="238"/>
      </rPr>
      <t xml:space="preserve">3) </t>
    </r>
    <r>
      <rPr>
        <sz val="14"/>
        <color indexed="8"/>
        <rFont val="Times New Roman"/>
        <family val="1"/>
        <charset val="238"/>
      </rPr>
      <t>(podawać w GJ/rok)</t>
    </r>
  </si>
  <si>
    <r>
      <t>Ciepło sieciowe z ciepłowni wyłącznie na biomasę</t>
    </r>
    <r>
      <rPr>
        <vertAlign val="superscript"/>
        <sz val="14"/>
        <rFont val="Times New Roman"/>
        <family val="1"/>
        <charset val="238"/>
      </rPr>
      <t xml:space="preserve">  6) </t>
    </r>
    <r>
      <rPr>
        <sz val="14"/>
        <rFont val="Times New Roman"/>
        <family val="1"/>
        <charset val="238"/>
      </rPr>
      <t>(podawać w GJ/rok)</t>
    </r>
  </si>
  <si>
    <r>
      <t xml:space="preserve">Ciepło sieciowe z elektrociepłowni  </t>
    </r>
    <r>
      <rPr>
        <vertAlign val="superscript"/>
        <sz val="14"/>
        <color indexed="8"/>
        <rFont val="Times New Roman"/>
        <family val="1"/>
        <charset val="238"/>
      </rPr>
      <t xml:space="preserve">3) </t>
    </r>
    <r>
      <rPr>
        <sz val="14"/>
        <color indexed="8"/>
        <rFont val="Times New Roman"/>
        <family val="1"/>
        <charset val="238"/>
      </rPr>
      <t>(podawać w GJ/rok)</t>
    </r>
  </si>
  <si>
    <r>
      <t>Ciepło sieciowe z elektrociepłowni opartej wyłącznie na energii odnawialnej (biogaz, biomasa)</t>
    </r>
    <r>
      <rPr>
        <vertAlign val="superscript"/>
        <sz val="14"/>
        <color indexed="8"/>
        <rFont val="Times New Roman"/>
        <family val="1"/>
        <charset val="238"/>
      </rPr>
      <t xml:space="preserve">6) </t>
    </r>
    <r>
      <rPr>
        <sz val="14"/>
        <color indexed="8"/>
        <rFont val="Times New Roman"/>
        <family val="1"/>
        <charset val="238"/>
      </rPr>
      <t>(podawać w GJ/rok)</t>
    </r>
  </si>
  <si>
    <r>
      <t xml:space="preserve">Energia elektryczna z  sieci elektroenergetycznej zużyta na potrzeby budynku </t>
    </r>
    <r>
      <rPr>
        <vertAlign val="superscript"/>
        <sz val="14"/>
        <rFont val="Times New Roman"/>
        <family val="1"/>
        <charset val="238"/>
      </rPr>
      <t xml:space="preserve">2) 5) </t>
    </r>
    <r>
      <rPr>
        <sz val="14"/>
        <rFont val="Times New Roman"/>
        <family val="1"/>
        <charset val="238"/>
      </rPr>
      <t>(podawać w MWh/rok)</t>
    </r>
  </si>
  <si>
    <r>
      <t xml:space="preserve">Energia elektryczna wyprodukowana na miejscu ze źródeł oze (biomasa, biogaz, w tym w skojarzeniu, PV), zużyta na potrzeby budynku </t>
    </r>
    <r>
      <rPr>
        <vertAlign val="superscript"/>
        <sz val="14"/>
        <rFont val="Times New Roman"/>
        <family val="1"/>
        <charset val="238"/>
      </rPr>
      <t xml:space="preserve">2) </t>
    </r>
    <r>
      <rPr>
        <sz val="14"/>
        <rFont val="Times New Roman"/>
        <family val="1"/>
        <charset val="238"/>
      </rPr>
      <t xml:space="preserve"> (podawać w MWh/rok ze znakiem minus)</t>
    </r>
  </si>
  <si>
    <r>
      <rPr>
        <vertAlign val="superscript"/>
        <sz val="12"/>
        <rFont val="Times New Roman"/>
        <family val="1"/>
        <charset val="238"/>
      </rPr>
      <t>1)</t>
    </r>
    <r>
      <rPr>
        <sz val="12"/>
        <rFont val="Times New Roman"/>
        <family val="1"/>
        <charset val="238"/>
      </rPr>
      <t xml:space="preserve"> Wartości zapotrzebowania na energię końcową  w okresie eksploatacji (po modernizacji) należy przyjmować dla stanu docelowego, czyli roku nastepnego  po zakończeniu okresu inwestowania (po modernizacji).</t>
    </r>
  </si>
  <si>
    <r>
      <t>3)</t>
    </r>
    <r>
      <rPr>
        <sz val="12"/>
        <rFont val="Times New Roman"/>
        <family val="1"/>
        <charset val="238"/>
      </rPr>
      <t xml:space="preserve"> W przypadku zużycia energii pochodzącej z zewnętrznego źródła ciepła (miejska sieć ciepłownicza itp. z wyłączeniem lokalnych kotłowni usytuowanych poza budynkiem/budynkami ogrzewanymi) należy  zastosować współczynniki nakładu niednawialnej energii pierwotnej zgodnie z tabelą nr 1 Załącznika nr 1 do rozporządzenia Ministra Infrastruktury i Rozwoju z dnia 27 lutego 2015 r. (Dz.U. z 18 marca 2015 r. poz. 376). W przypadku, gdy operator ciepłowni/elektrociepłowni podaje informację o wskaźniku nieodnawialnej energii pierwotnej na ciepło - załączyć odpowiedni dokument. </t>
    </r>
  </si>
  <si>
    <r>
      <t>6)  wyłącznie (w 100%) opalanego biomasą; wielkości dotyczące energii podawane są informacyjnie, wskaźnik emisji  zgodnie z założeniami Wspólnotowego Systemu Handlu Uprawnieniami Do Emisji wynosi 0 (zero) Mg CO</t>
    </r>
    <r>
      <rPr>
        <vertAlign val="subscript"/>
        <sz val="12"/>
        <rFont val="Times New Roman"/>
        <family val="1"/>
        <charset val="238"/>
      </rPr>
      <t>2</t>
    </r>
    <r>
      <rPr>
        <sz val="12"/>
        <rFont val="Times New Roman"/>
        <family val="1"/>
        <charset val="238"/>
      </rPr>
      <t>/GJ.</t>
    </r>
  </si>
  <si>
    <r>
      <rPr>
        <vertAlign val="superscript"/>
        <sz val="12"/>
        <rFont val="Times New Roman"/>
        <family val="1"/>
        <charset val="238"/>
      </rPr>
      <t>7)</t>
    </r>
    <r>
      <rPr>
        <sz val="12"/>
        <rFont val="Times New Roman"/>
        <family val="1"/>
        <charset val="238"/>
      </rPr>
      <t xml:space="preserve">   Efekt energetyczny Ei (zmniejszenie strat energii pierwotnej) oblicza się na podstawie Rozporządzenia Ministra Infrastruktury z dnia 17 marca 2009, załącznik Nr 2 część 2 pkt. 2</t>
    </r>
  </si>
  <si>
    <r>
      <rPr>
        <vertAlign val="superscript"/>
        <sz val="12"/>
        <rFont val="Times New Roman"/>
        <family val="1"/>
        <charset val="238"/>
      </rPr>
      <t>8)</t>
    </r>
    <r>
      <rPr>
        <sz val="12"/>
        <rFont val="Times New Roman"/>
        <family val="1"/>
        <charset val="238"/>
      </rPr>
      <t xml:space="preserve"> </t>
    </r>
    <r>
      <rPr>
        <sz val="12"/>
        <color indexed="8"/>
        <rFont val="Times New Roman"/>
        <family val="1"/>
        <charset val="238"/>
      </rPr>
      <t xml:space="preserve">w tym emisja uniknięta </t>
    </r>
  </si>
  <si>
    <r>
      <t>WSPÓŁCZYNNIKI NAKŁADU NIEODNAWIALNEJ ENERGII PIERWOTNEJ</t>
    </r>
    <r>
      <rPr>
        <b/>
        <vertAlign val="superscript"/>
        <sz val="12"/>
        <color indexed="8"/>
        <rFont val="Times New Roman"/>
        <family val="1"/>
        <charset val="238"/>
      </rPr>
      <t>3</t>
    </r>
  </si>
  <si>
    <r>
      <t>WSKAŹNIK EMISJI</t>
    </r>
    <r>
      <rPr>
        <b/>
        <vertAlign val="superscript"/>
        <sz val="12"/>
        <color indexed="8"/>
        <rFont val="Times New Roman"/>
        <family val="1"/>
        <charset val="238"/>
      </rPr>
      <t xml:space="preserve">4)5) </t>
    </r>
    <r>
      <rPr>
        <b/>
        <sz val="12"/>
        <color indexed="8"/>
        <rFont val="Times New Roman"/>
        <family val="1"/>
        <charset val="238"/>
      </rPr>
      <t>kgCO</t>
    </r>
    <r>
      <rPr>
        <b/>
        <vertAlign val="subscript"/>
        <sz val="12"/>
        <color indexed="8"/>
        <rFont val="Times New Roman"/>
        <family val="1"/>
        <charset val="238"/>
      </rPr>
      <t>2</t>
    </r>
    <r>
      <rPr>
        <b/>
        <sz val="12"/>
        <color indexed="8"/>
        <rFont val="Times New Roman"/>
        <family val="1"/>
        <charset val="238"/>
      </rPr>
      <t>/GJ lub MgCO</t>
    </r>
    <r>
      <rPr>
        <b/>
        <vertAlign val="subscript"/>
        <sz val="12"/>
        <color indexed="8"/>
        <rFont val="Times New Roman"/>
        <family val="1"/>
        <charset val="238"/>
      </rPr>
      <t>2</t>
    </r>
    <r>
      <rPr>
        <b/>
        <sz val="12"/>
        <color indexed="8"/>
        <rFont val="Times New Roman"/>
        <family val="1"/>
        <charset val="238"/>
      </rPr>
      <t>/MWh</t>
    </r>
  </si>
  <si>
    <r>
      <t>Wielkość emisji MgCO</t>
    </r>
    <r>
      <rPr>
        <b/>
        <vertAlign val="subscript"/>
        <sz val="12"/>
        <rFont val="Times New Roman"/>
        <family val="1"/>
        <charset val="238"/>
      </rPr>
      <t>2</t>
    </r>
    <r>
      <rPr>
        <b/>
        <sz val="12"/>
        <rFont val="Times New Roman"/>
        <family val="1"/>
        <charset val="238"/>
      </rPr>
      <t>/rok</t>
    </r>
  </si>
  <si>
    <r>
      <t>Zapotrzebowanie na energię końcową</t>
    </r>
    <r>
      <rPr>
        <b/>
        <vertAlign val="superscript"/>
        <sz val="12"/>
        <color indexed="8"/>
        <rFont val="Times New Roman"/>
        <family val="1"/>
        <charset val="238"/>
      </rPr>
      <t>1)</t>
    </r>
    <r>
      <rPr>
        <b/>
        <sz val="12"/>
        <color indexed="8"/>
        <rFont val="Times New Roman"/>
        <family val="1"/>
        <charset val="238"/>
      </rPr>
      <t xml:space="preserve"> (GJ/rok lub MWh/rok)</t>
    </r>
  </si>
  <si>
    <r>
      <t>Redukcja emisji</t>
    </r>
    <r>
      <rPr>
        <b/>
        <vertAlign val="superscript"/>
        <sz val="12"/>
        <rFont val="Times New Roman"/>
        <family val="1"/>
        <charset val="238"/>
      </rPr>
      <t>8)</t>
    </r>
    <r>
      <rPr>
        <b/>
        <sz val="12"/>
        <rFont val="Times New Roman"/>
        <family val="1"/>
        <charset val="238"/>
      </rPr>
      <t xml:space="preserve"> MgCO</t>
    </r>
    <r>
      <rPr>
        <b/>
        <vertAlign val="subscript"/>
        <sz val="12"/>
        <rFont val="Times New Roman"/>
        <family val="1"/>
        <charset val="238"/>
      </rPr>
      <t>2</t>
    </r>
    <r>
      <rPr>
        <b/>
        <sz val="12"/>
        <rFont val="Times New Roman"/>
        <family val="1"/>
        <charset val="238"/>
      </rPr>
      <t>/rok</t>
    </r>
  </si>
  <si>
    <r>
      <t>5) Dla energii elektrycznej, zakłada się, że wykazywana w tej pozycji tabeli energia elektryczna, pochodzi z polskiej sieci elektroenergetycznej. Dla tej sieci, wskaźnik emisji wynosi  0,832 Mg CO</t>
    </r>
    <r>
      <rPr>
        <vertAlign val="subscript"/>
        <sz val="12"/>
        <rFont val="Times New Roman"/>
        <family val="1"/>
        <charset val="238"/>
      </rPr>
      <t>2</t>
    </r>
    <r>
      <rPr>
        <sz val="12"/>
        <rFont val="Times New Roman"/>
        <family val="1"/>
        <charset val="238"/>
      </rPr>
      <t>/MWh. Dla energii elektrycznej nie należy stosować współczynnika nakładu energii nieodnawialnej, gdyż zawiera on się we wskaźniku 0,832 MgCo2/MWh. ; 
link do komunikatu KOBIZE:</t>
    </r>
    <r>
      <rPr>
        <b/>
        <sz val="12"/>
        <rFont val="Times New Roman"/>
        <family val="1"/>
        <charset val="238"/>
      </rPr>
      <t xml:space="preserve"> </t>
    </r>
    <r>
      <rPr>
        <b/>
        <u/>
        <sz val="12"/>
        <color indexed="62"/>
        <rFont val="Times New Roman"/>
        <family val="1"/>
        <charset val="238"/>
      </rPr>
      <t>http://www.kobize.pl/pl/article/2014/id/569/komunikat-dotyczacy-emisji-dwutlenku-wegla-przypadajacej-na-1-mwh-energii-elektrycznej</t>
    </r>
    <r>
      <rPr>
        <b/>
        <sz val="12"/>
        <rFont val="Times New Roman"/>
        <family val="1"/>
        <charset val="238"/>
      </rPr>
      <t xml:space="preserve"> </t>
    </r>
  </si>
  <si>
    <t>1.1 Rodzaj sieci ciepłowniczej</t>
  </si>
  <si>
    <t>1.4 Lokalizacja</t>
  </si>
  <si>
    <t>6. Obliczeniowe zużycie paliwa (na podstawie danych z arkusza 1 i 2  audytu ex-ante)</t>
  </si>
  <si>
    <t>7. Obliczeniowe zużycie energii elektrycznej przez budynek (na podstawie danych z arkusza 1 i 2  audytu ex-ante)</t>
  </si>
  <si>
    <t>Montaż/modernizacja systemu klimatyzacji ….</t>
  </si>
  <si>
    <t>Montaż/modernizacja systemu wentylacji …</t>
  </si>
  <si>
    <t>Montaż/modernizacja systemu chłodzenia …</t>
  </si>
  <si>
    <t>Montaż/modernizacja wentylacji/klimatyzacji</t>
  </si>
  <si>
    <t xml:space="preserve">Montaż/modernizacja systemu wentylacji </t>
  </si>
  <si>
    <t>Montaż/modernizacja systemu klimatyzacji</t>
  </si>
  <si>
    <t>Montaż/modernizacja systemu chłodzenia</t>
  </si>
  <si>
    <t>Oceny charakterystyki energetycznej budynku przed i po modernizacji (tabele nr 1 i 2 oraz 2a)  należy wypełnić dla każdego budynku oddzielnie. Tabele 4, 5, 6,  7 i 8 należy przedstawić dla całego projektu tzn, łącznie dla wszystkich obiektów objetych projektem. Tabele 8a należy opracować zgodnie z instrukcją tam zawartą (punkt 1 i 2 instrukcji)</t>
  </si>
  <si>
    <t>Wymiananapędów wind na energooszczędne</t>
  </si>
  <si>
    <t xml:space="preserve">Wymiana napędów wind na energooszczędne </t>
  </si>
  <si>
    <t>ilość wind.</t>
  </si>
  <si>
    <t>rodzaj napędu</t>
  </si>
  <si>
    <t>Wymiana napędów wind na energooszczędne</t>
  </si>
  <si>
    <t>Ilość wind [szt]</t>
  </si>
  <si>
    <t>XVII.</t>
  </si>
  <si>
    <t>Zużycie energii przez napędy wind</t>
  </si>
  <si>
    <t>Zużycie energii [kWh/rok]</t>
  </si>
  <si>
    <t>Automatyka</t>
  </si>
  <si>
    <r>
      <t xml:space="preserve">Energia elektryczna z  sieci elektroenergetycznej zużyta na potrzeby budynku </t>
    </r>
    <r>
      <rPr>
        <vertAlign val="superscript"/>
        <sz val="14"/>
        <rFont val="Times New Roman"/>
        <family val="1"/>
        <charset val="238"/>
      </rPr>
      <t xml:space="preserve">1) 2) 3) </t>
    </r>
  </si>
  <si>
    <t>Koszt energii elekrycznej na potrzeby oświetlenia wewnętrznego  oraz przez napędy wind (zł)</t>
  </si>
  <si>
    <t>Wspieranie efektywności energetycznej w budynkach użyteczności publicznej</t>
  </si>
  <si>
    <r>
      <t xml:space="preserve">Audyt energetyczny sporządza się z uwzględnieniem niniejszej metodyki, stanowiącej załącznik nr </t>
    </r>
    <r>
      <rPr>
        <sz val="12"/>
        <rFont val="Times New Roman"/>
        <family val="1"/>
        <charset val="238"/>
      </rPr>
      <t xml:space="preserve">11 </t>
    </r>
    <r>
      <rPr>
        <sz val="12"/>
        <color indexed="8"/>
        <rFont val="Times New Roman"/>
        <family val="1"/>
        <charset val="238"/>
      </rPr>
      <t>do Regulaminu konkursu o dofinansowanie, ze środków Funduszu Spójności, przedsięwzięć w ramach Programu Operacyjnego Infrastruktura i Środowiska 2014 - 2020 Działanie 1.3 Wspieranie efektywności energetycznej w budynkach Poddziałanie 1.3.1 Wspieranie efektywności energetycznej w budynkach użyteczności publicznej:</t>
    </r>
  </si>
  <si>
    <t>-  Metodyki sporządzania audytów energetycznych w zakresie głębokiej kompleksowej modernizacji energetycznej budynków w ramach POIiŚ 2014 – 2020 Poddziałanie 1.3.1.;</t>
  </si>
  <si>
    <t>Strona tytułowa audytu energetycznego ex-ante budynku w zakresie głębokiej kompleksowej modernizacji energetycznej budynków w ramach POIiŚ 2014 – 2020 Poddziałanie 1.3.1</t>
  </si>
  <si>
    <t>Strona tytułowa audytu energetycznego lokalnego źródła ciepła w zakresie głębokiej kompleksowej modernizacji energetycznej budynków  w ramach POIiŚ 2014 – 2020 Poddziałanie 1.3.1</t>
  </si>
  <si>
    <t>Strona tytułowa audytu energetycznego lokalnej sieci ciepłowniczej w zakresie głębokiej kompleksowej modernizacji energetycznej budynków w ramach POIiŚ 2014 – 2020 Poddziałanie 1.3.1</t>
  </si>
  <si>
    <r>
      <t>Strona tytułowa audytu energetycznego lokalnego źródła ciepła</t>
    </r>
    <r>
      <rPr>
        <b/>
        <vertAlign val="superscript"/>
        <sz val="13"/>
        <color indexed="8"/>
        <rFont val="Calibri"/>
        <family val="2"/>
        <charset val="238"/>
      </rPr>
      <t>/**</t>
    </r>
    <r>
      <rPr>
        <b/>
        <sz val="13"/>
        <color indexed="8"/>
        <rFont val="Calibri"/>
        <family val="2"/>
        <charset val="238"/>
      </rPr>
      <t xml:space="preserve"> w zakresie głębokiej kompleksowej modernizacji energetycznej budynków  w ramach POIiŚ 2014 – 2020 Poddziałanie 1.3.1</t>
    </r>
  </si>
  <si>
    <t>Metodyka sporządzania audytów energetycznych w zakresie głębokiej kompleksowej modernizacji energetycznej budynków finansowanych w ramach POIiŚ 2014 – 2020 Poddziałanie 1.3.1</t>
  </si>
  <si>
    <t>kod                 miejscowość</t>
  </si>
  <si>
    <r>
      <t xml:space="preserve">Straty z tytułu sprawności kotła - w przypadku modernizacji kotła zainstalowanego poza budynkiem, w kierunku zwiększenia sprawności lub oszczędności w wyniku produkcji w warunkach skojarzenia (w tym przypadku podać ze znakiem minus) </t>
    </r>
    <r>
      <rPr>
        <vertAlign val="superscript"/>
        <sz val="14"/>
        <rFont val="Times New Roman"/>
        <family val="1"/>
        <charset val="238"/>
      </rPr>
      <t>7</t>
    </r>
  </si>
  <si>
    <r>
      <t>wytwarzania η</t>
    </r>
    <r>
      <rPr>
        <vertAlign val="subscript"/>
        <sz val="11"/>
        <rFont val="Times New Roman"/>
        <family val="1"/>
        <charset val="238"/>
      </rPr>
      <t xml:space="preserve">w,g </t>
    </r>
    <r>
      <rPr>
        <sz val="11"/>
        <rFont val="Times New Roman"/>
        <family val="1"/>
        <charset val="238"/>
      </rPr>
      <t xml:space="preserve"> </t>
    </r>
  </si>
  <si>
    <r>
      <t>wytwarzania η</t>
    </r>
    <r>
      <rPr>
        <vertAlign val="subscript"/>
        <sz val="11"/>
        <rFont val="Times New Roman"/>
        <family val="1"/>
        <charset val="238"/>
      </rPr>
      <t xml:space="preserve">H,g </t>
    </r>
    <r>
      <rPr>
        <sz val="11"/>
        <rFont val="Times New Roman"/>
        <family val="1"/>
        <charset val="238"/>
      </rPr>
      <t xml:space="preserve"> </t>
    </r>
  </si>
  <si>
    <t xml:space="preserve">ZAPOTRZEBOWANIE NA ENERGIĘ KOŃCOWĄ </t>
  </si>
  <si>
    <t>Konkurs zamknięty nr POIS.01.03.01-IW.03-00-002/17</t>
  </si>
  <si>
    <t>- Obwieszczenia Ministra Infrastruktury i Rozwoju z dnia 17 lipca 2015 r. w sprawie ogłoszenia jednolitego tekstu rozporządzenia Ministra Infrastruktury w sprawie warunków technicznych, jakim powinny odpowiadać budynki i ich usytuowanie (D.U. z dnia 18 września 2015 r. poz.1422)</t>
  </si>
  <si>
    <t>- Ustawy z dnia 7 lipca 1994r. Prawo budowlane (t.j. D.U. z 2013r., poz. 1409, z 2014 r., poz. 40, z 2014 r., poz. 768, poz. 822, poz. 1133, poz. 1200, z 2015 r., poz. 200, poz. 443, poz. 528, poz. 774).</t>
  </si>
  <si>
    <t>- Rozporządzenia Ministra Infrastruktury z dnia 17 marca 2009 r. w sprawie szczegółowego zakresy zakresu i form audytu energetycznego oraz części audytu remontowego, wzorów kart audytów, a także algorytmu oceny opłacalności przedsięwzięcia termomodernizacyjnego (D.U. z 2009 r. poz. 346)</t>
  </si>
  <si>
    <r>
      <t>Wskaźnik A</t>
    </r>
    <r>
      <rPr>
        <b/>
        <vertAlign val="subscript"/>
        <sz val="11"/>
        <color indexed="8"/>
        <rFont val="Times New Roman"/>
        <family val="1"/>
        <charset val="238"/>
      </rPr>
      <t>L</t>
    </r>
    <r>
      <rPr>
        <b/>
        <vertAlign val="superscript"/>
        <sz val="11"/>
        <color indexed="8"/>
        <rFont val="Times New Roman"/>
        <family val="1"/>
        <charset val="238"/>
      </rPr>
      <t>/2</t>
    </r>
    <r>
      <rPr>
        <b/>
        <sz val="11"/>
        <color indexed="8"/>
        <rFont val="Times New Roman"/>
        <family val="1"/>
        <charset val="238"/>
      </rPr>
      <t/>
    </r>
  </si>
  <si>
    <r>
      <t>m</t>
    </r>
    <r>
      <rPr>
        <b/>
        <vertAlign val="superscript"/>
        <sz val="11"/>
        <color indexed="8"/>
        <rFont val="Times New Roman"/>
        <family val="1"/>
        <charset val="238"/>
      </rPr>
      <t>2</t>
    </r>
  </si>
  <si>
    <r>
      <t>U</t>
    </r>
    <r>
      <rPr>
        <vertAlign val="subscript"/>
        <sz val="11"/>
        <rFont val="Times New Roman"/>
        <family val="1"/>
        <charset val="238"/>
      </rPr>
      <t>C</t>
    </r>
    <r>
      <rPr>
        <sz val="11"/>
        <rFont val="Times New Roman"/>
        <family val="1"/>
        <charset val="238"/>
      </rPr>
      <t xml:space="preserve">       </t>
    </r>
    <r>
      <rPr>
        <sz val="10"/>
        <rFont val="Times New Roman"/>
        <family val="1"/>
        <charset val="238"/>
      </rPr>
      <t>[W/(m</t>
    </r>
    <r>
      <rPr>
        <vertAlign val="superscript"/>
        <sz val="10"/>
        <rFont val="Times New Roman"/>
        <family val="1"/>
        <charset val="238"/>
      </rPr>
      <t>2</t>
    </r>
    <r>
      <rPr>
        <sz val="10"/>
        <rFont val="Times New Roman"/>
        <family val="1"/>
        <charset val="238"/>
      </rPr>
      <t>*K)]</t>
    </r>
  </si>
  <si>
    <r>
      <t>U</t>
    </r>
    <r>
      <rPr>
        <vertAlign val="subscript"/>
        <sz val="11"/>
        <rFont val="Times New Roman"/>
        <family val="1"/>
        <charset val="238"/>
      </rPr>
      <t>C(max)</t>
    </r>
    <r>
      <rPr>
        <sz val="11"/>
        <rFont val="Times New Roman"/>
        <family val="1"/>
        <charset val="238"/>
      </rPr>
      <t xml:space="preserve"> </t>
    </r>
    <r>
      <rPr>
        <sz val="10"/>
        <rFont val="Times New Roman"/>
        <family val="1"/>
        <charset val="238"/>
      </rPr>
      <t xml:space="preserve">
(zał. 5 wytyczne w sprawie metodologii)   [W/(m</t>
    </r>
    <r>
      <rPr>
        <vertAlign val="superscript"/>
        <sz val="10"/>
        <rFont val="Times New Roman"/>
        <family val="1"/>
        <charset val="238"/>
      </rPr>
      <t>2</t>
    </r>
    <r>
      <rPr>
        <sz val="10"/>
        <rFont val="Times New Roman"/>
        <family val="1"/>
        <charset val="238"/>
      </rPr>
      <t>*K)]
(Warunki techniczne, zał. Nr 2 do rozporządzenia - D.U. z 18 września 2015 poz. 1422)</t>
    </r>
  </si>
  <si>
    <r>
      <t>U</t>
    </r>
    <r>
      <rPr>
        <vertAlign val="subscript"/>
        <sz val="11"/>
        <rFont val="Times New Roman"/>
        <family val="1"/>
        <charset val="238"/>
      </rPr>
      <t>C(max)</t>
    </r>
    <r>
      <rPr>
        <sz val="11"/>
        <rFont val="Times New Roman"/>
        <family val="1"/>
        <charset val="238"/>
      </rPr>
      <t xml:space="preserve"> </t>
    </r>
    <r>
      <rPr>
        <sz val="10"/>
        <rFont val="Times New Roman"/>
        <family val="1"/>
        <charset val="238"/>
      </rPr>
      <t xml:space="preserve">
(zał. 5 wytyczne w sprawie metodologii)   [W/(m</t>
    </r>
    <r>
      <rPr>
        <vertAlign val="superscript"/>
        <sz val="10"/>
        <rFont val="Times New Roman"/>
        <family val="1"/>
        <charset val="238"/>
      </rPr>
      <t>2</t>
    </r>
    <r>
      <rPr>
        <sz val="10"/>
        <rFont val="Times New Roman"/>
        <family val="1"/>
        <charset val="238"/>
      </rPr>
      <t>*K)] 
(Warunki techniczne, zał. Nr 2 do rozporządzenia - D.U. z 18 września 2015 poz. 1422)</t>
    </r>
  </si>
  <si>
    <t>Łącznie zapotrzebowanie budynku na energię końcową Qk  [kWh /rok]</t>
  </si>
  <si>
    <t>Łącznie zapotrzebowanie budynku na energię końcową Qk  [kWh/rok]</t>
  </si>
  <si>
    <t>Łącznie zapotrzebowanie budynku na energię pierwotną Qp  [kWh/rok]</t>
  </si>
  <si>
    <t>Łącznie zapotrzebowanie budynku na energię pierwotną Qp  [kWh /rok]</t>
  </si>
  <si>
    <r>
      <t>EK [kWh/(m</t>
    </r>
    <r>
      <rPr>
        <vertAlign val="superscript"/>
        <sz val="11"/>
        <rFont val="Times New Roman"/>
        <family val="1"/>
        <charset val="238"/>
      </rPr>
      <t>2</t>
    </r>
    <r>
      <rPr>
        <sz val="11"/>
        <rFont val="Times New Roman"/>
        <family val="1"/>
        <charset val="238"/>
      </rPr>
      <t>*rok)]</t>
    </r>
  </si>
  <si>
    <r>
      <t>EU [kWh/(m</t>
    </r>
    <r>
      <rPr>
        <vertAlign val="superscript"/>
        <sz val="11"/>
        <rFont val="Times New Roman"/>
        <family val="1"/>
        <charset val="238"/>
      </rPr>
      <t>2</t>
    </r>
    <r>
      <rPr>
        <sz val="11"/>
        <rFont val="Times New Roman"/>
        <family val="1"/>
        <charset val="238"/>
      </rPr>
      <t>*rok)]</t>
    </r>
  </si>
  <si>
    <r>
      <t>EP [kWh/(m</t>
    </r>
    <r>
      <rPr>
        <vertAlign val="superscript"/>
        <sz val="11"/>
        <rFont val="Times New Roman"/>
        <family val="1"/>
        <charset val="238"/>
      </rPr>
      <t>2</t>
    </r>
    <r>
      <rPr>
        <sz val="11"/>
        <rFont val="Times New Roman"/>
        <family val="1"/>
        <charset val="238"/>
      </rPr>
      <t>*rok)]</t>
    </r>
  </si>
  <si>
    <t>Podział zapotrzebowania na energię</t>
  </si>
  <si>
    <r>
      <t>energia pomocnicza</t>
    </r>
    <r>
      <rPr>
        <b/>
        <vertAlign val="superscript"/>
        <sz val="10"/>
        <rFont val="Times New Roman"/>
        <family val="1"/>
        <charset val="238"/>
      </rPr>
      <t>6</t>
    </r>
  </si>
  <si>
    <r>
      <t>Powierzchnia użytkowa części mieszkalnej lub na potrzeby prowadzenia działalności gospodarczej konkurencyjnej</t>
    </r>
    <r>
      <rPr>
        <vertAlign val="superscript"/>
        <sz val="11"/>
        <color indexed="8"/>
        <rFont val="Times New Roman"/>
        <family val="1"/>
        <charset val="238"/>
      </rPr>
      <t>/3</t>
    </r>
    <r>
      <rPr>
        <sz val="11"/>
        <color indexed="8"/>
        <rFont val="Times New Roman"/>
        <family val="1"/>
        <charset val="238"/>
      </rPr>
      <t xml:space="preserve"> (m</t>
    </r>
    <r>
      <rPr>
        <vertAlign val="superscript"/>
        <sz val="11"/>
        <color indexed="8"/>
        <rFont val="Times New Roman"/>
        <family val="1"/>
        <charset val="238"/>
      </rPr>
      <t>2</t>
    </r>
    <r>
      <rPr>
        <sz val="11"/>
        <color indexed="8"/>
        <rFont val="Times New Roman"/>
        <family val="1"/>
        <charset val="238"/>
      </rPr>
      <t>)</t>
    </r>
  </si>
  <si>
    <r>
      <t>Przeznaczenie budynku użyteczności publicznej (wykonywane zadania publiczne)</t>
    </r>
    <r>
      <rPr>
        <vertAlign val="superscript"/>
        <sz val="11"/>
        <color indexed="8"/>
        <rFont val="Times New Roman"/>
        <family val="1"/>
        <charset val="238"/>
      </rPr>
      <t>/2</t>
    </r>
  </si>
  <si>
    <r>
      <t>/1</t>
    </r>
    <r>
      <rPr>
        <sz val="8"/>
        <color indexed="8"/>
        <rFont val="Times New Roman"/>
        <family val="1"/>
        <charset val="238"/>
      </rPr>
      <t xml:space="preserve"> podać pełną nazwę budynku </t>
    </r>
  </si>
  <si>
    <r>
      <rPr>
        <vertAlign val="superscript"/>
        <sz val="8"/>
        <color indexed="8"/>
        <rFont val="Times New Roman"/>
        <family val="1"/>
        <charset val="238"/>
      </rPr>
      <t>/2</t>
    </r>
    <r>
      <rPr>
        <sz val="8"/>
        <color indexed="8"/>
        <rFont val="Times New Roman"/>
        <family val="1"/>
        <charset val="238"/>
      </rPr>
      <t xml:space="preserve">  niepotrzebne skreślić</t>
    </r>
  </si>
  <si>
    <r>
      <t>/3</t>
    </r>
    <r>
      <rPr>
        <sz val="8"/>
        <color indexed="8"/>
        <rFont val="Times New Roman"/>
        <family val="1"/>
        <charset val="238"/>
      </rPr>
      <t xml:space="preserve"> o tym czy działalność gospodarcza jest czy nie jest konkurencyjna informuje Inwestor/ Wnioskodawca Projektu (właściciel/władający budynkiem) - w oparciu o obowiązujące przepisy pomocy publicznej</t>
    </r>
  </si>
  <si>
    <r>
      <t xml:space="preserve">/5 </t>
    </r>
    <r>
      <rPr>
        <sz val="10"/>
        <color indexed="8"/>
        <rFont val="Times New Roman"/>
        <family val="1"/>
        <charset val="238"/>
      </rPr>
      <t>Ilość energii obliczona zgodnie z Rozporządzeniem Ministra Infrastruktury i Rozwoju z dnia 27 lutego 2015 r. w sprawie metodologii wyznaczania charakterystyki energetycznej budynku lub części budynku oraz świadectw charakterystyki energetycznej budynków (Dz. U. z 18 marca 2015 r. poz. 376)</t>
    </r>
  </si>
  <si>
    <r>
      <t>/6</t>
    </r>
    <r>
      <rPr>
        <sz val="10"/>
        <color indexed="8"/>
        <rFont val="Times New Roman"/>
        <family val="1"/>
        <charset val="238"/>
      </rPr>
      <t>sumaryczna energia pomocnicza dla systemów: ogrzewania, c.w.u., wentylacji oraz w przypadku gdy dotyczy chłodzenia</t>
    </r>
  </si>
  <si>
    <r>
      <t>energia
pomocnicza</t>
    </r>
    <r>
      <rPr>
        <b/>
        <vertAlign val="superscript"/>
        <sz val="10"/>
        <rFont val="Times New Roman"/>
        <family val="1"/>
        <charset val="238"/>
      </rPr>
      <t>/6</t>
    </r>
  </si>
  <si>
    <r>
      <t>energia 
pomocnicza</t>
    </r>
    <r>
      <rPr>
        <b/>
        <vertAlign val="superscript"/>
        <sz val="10"/>
        <rFont val="Times New Roman"/>
        <family val="1"/>
        <charset val="238"/>
      </rPr>
      <t>/6</t>
    </r>
  </si>
  <si>
    <r>
      <t>Ciepło sieciowe</t>
    </r>
    <r>
      <rPr>
        <vertAlign val="superscript"/>
        <sz val="10"/>
        <rFont val="Times New Roman"/>
        <family val="1"/>
        <charset val="238"/>
      </rPr>
      <t>/4</t>
    </r>
    <r>
      <rPr>
        <sz val="10"/>
        <rFont val="Times New Roman"/>
        <family val="1"/>
        <charset val="238"/>
      </rPr>
      <t xml:space="preserve">
……………….
</t>
    </r>
  </si>
  <si>
    <r>
      <t>Roczne jednostkowe zapotrzebowanie na energię użytkową EU</t>
    </r>
    <r>
      <rPr>
        <b/>
        <vertAlign val="superscript"/>
        <sz val="11"/>
        <rFont val="Times New Roman"/>
        <family val="1"/>
        <charset val="238"/>
      </rPr>
      <t>/5</t>
    </r>
    <r>
      <rPr>
        <b/>
        <sz val="11"/>
        <rFont val="Times New Roman"/>
        <family val="1"/>
        <charset val="238"/>
      </rPr>
      <t xml:space="preserve"> [kWh/(m</t>
    </r>
    <r>
      <rPr>
        <b/>
        <vertAlign val="superscript"/>
        <sz val="11"/>
        <rFont val="Times New Roman"/>
        <family val="1"/>
        <charset val="238"/>
      </rPr>
      <t>2</t>
    </r>
    <r>
      <rPr>
        <b/>
        <sz val="11"/>
        <rFont val="Times New Roman"/>
        <family val="1"/>
        <charset val="238"/>
      </rPr>
      <t>rok)]</t>
    </r>
  </si>
  <si>
    <r>
      <t>Roczne jednostkowe zapotrzebowanie na energię końcową EK</t>
    </r>
    <r>
      <rPr>
        <b/>
        <vertAlign val="superscript"/>
        <sz val="11"/>
        <rFont val="Times New Roman"/>
        <family val="1"/>
        <charset val="238"/>
      </rPr>
      <t>/5</t>
    </r>
    <r>
      <rPr>
        <b/>
        <sz val="11"/>
        <rFont val="Times New Roman"/>
        <family val="1"/>
        <charset val="238"/>
      </rPr>
      <t xml:space="preserve"> [kWh/(m</t>
    </r>
    <r>
      <rPr>
        <b/>
        <vertAlign val="superscript"/>
        <sz val="11"/>
        <rFont val="Times New Roman"/>
        <family val="1"/>
        <charset val="238"/>
      </rPr>
      <t>2</t>
    </r>
    <r>
      <rPr>
        <b/>
        <sz val="11"/>
        <rFont val="Times New Roman"/>
        <family val="1"/>
        <charset val="238"/>
      </rPr>
      <t>rok)]</t>
    </r>
  </si>
  <si>
    <r>
      <t>Roczne jednostkowe zapotrzebowanie na energię pierwotną EP</t>
    </r>
    <r>
      <rPr>
        <b/>
        <vertAlign val="superscript"/>
        <sz val="11"/>
        <rFont val="Times New Roman"/>
        <family val="1"/>
        <charset val="238"/>
      </rPr>
      <t>/5</t>
    </r>
    <r>
      <rPr>
        <b/>
        <sz val="11"/>
        <rFont val="Times New Roman"/>
        <family val="1"/>
        <charset val="238"/>
      </rPr>
      <t xml:space="preserve"> [kWh/(m</t>
    </r>
    <r>
      <rPr>
        <b/>
        <vertAlign val="superscript"/>
        <sz val="11"/>
        <rFont val="Times New Roman"/>
        <family val="1"/>
        <charset val="238"/>
      </rPr>
      <t>2</t>
    </r>
    <r>
      <rPr>
        <b/>
        <sz val="11"/>
        <rFont val="Times New Roman"/>
        <family val="1"/>
        <charset val="238"/>
      </rPr>
      <t>rok)]</t>
    </r>
  </si>
  <si>
    <t xml:space="preserve">Roczne zapotrzebowanie na energię końcową Qk [kWh /rok] - na podstawie dokumentacji obliczeń charakterystyki energetycznej budynku po modernizacji </t>
  </si>
  <si>
    <t>Obliczeniowe zapotrzebowanie na energię budynku po modernizacji</t>
  </si>
  <si>
    <r>
      <rPr>
        <vertAlign val="superscript"/>
        <sz val="10"/>
        <color indexed="8"/>
        <rFont val="Times New Roman"/>
        <family val="1"/>
        <charset val="238"/>
      </rPr>
      <t xml:space="preserve">/1 </t>
    </r>
    <r>
      <rPr>
        <sz val="10"/>
        <color indexed="8"/>
        <rFont val="Times New Roman"/>
        <family val="1"/>
        <charset val="238"/>
      </rPr>
      <t xml:space="preserve">podać pełną nazwę budynku </t>
    </r>
  </si>
  <si>
    <r>
      <t>Opis:</t>
    </r>
    <r>
      <rPr>
        <vertAlign val="superscript"/>
        <sz val="11"/>
        <rFont val="Times New Roman"/>
        <family val="1"/>
        <charset val="238"/>
      </rPr>
      <t>/2</t>
    </r>
  </si>
  <si>
    <r>
      <t>Instalacja chłodzenia</t>
    </r>
    <r>
      <rPr>
        <b/>
        <vertAlign val="superscript"/>
        <sz val="11"/>
        <rFont val="Times New Roman"/>
        <family val="1"/>
        <charset val="238"/>
      </rPr>
      <t>/3</t>
    </r>
  </si>
  <si>
    <r>
      <rPr>
        <vertAlign val="superscript"/>
        <sz val="10"/>
        <rFont val="Times New Roman"/>
        <family val="1"/>
        <charset val="238"/>
      </rPr>
      <t>/3</t>
    </r>
    <r>
      <rPr>
        <sz val="10"/>
        <rFont val="Times New Roman"/>
        <family val="1"/>
        <charset val="238"/>
      </rPr>
      <t xml:space="preserve"> koszty budowy klimatyzacji/chłodzenia zostana uznane jako kwalifikowane pod warunkiem, gdy w wyniku tego działania nastąpi optymalizacja zużycia energii, prowadząca do zmniejszenia emisji dwutlenku węgla, w tym również w kierunku wykorzystania oze i (mikro)trygeneracji;</t>
    </r>
  </si>
  <si>
    <r>
      <t>Wskaźnik LENI</t>
    </r>
    <r>
      <rPr>
        <b/>
        <vertAlign val="superscript"/>
        <sz val="11"/>
        <color indexed="8"/>
        <rFont val="Times New Roman"/>
        <family val="1"/>
        <charset val="238"/>
      </rPr>
      <t>/4</t>
    </r>
  </si>
  <si>
    <r>
      <t>Wskaźnik A</t>
    </r>
    <r>
      <rPr>
        <b/>
        <vertAlign val="subscript"/>
        <sz val="11"/>
        <color indexed="8"/>
        <rFont val="Times New Roman"/>
        <family val="1"/>
        <charset val="238"/>
      </rPr>
      <t>L</t>
    </r>
    <r>
      <rPr>
        <b/>
        <vertAlign val="superscript"/>
        <sz val="11"/>
        <color indexed="8"/>
        <rFont val="Times New Roman"/>
        <family val="1"/>
        <charset val="238"/>
      </rPr>
      <t>/4</t>
    </r>
  </si>
  <si>
    <r>
      <rPr>
        <vertAlign val="superscript"/>
        <sz val="10"/>
        <rFont val="Times New Roman"/>
        <family val="1"/>
        <charset val="238"/>
      </rPr>
      <t>/4</t>
    </r>
    <r>
      <rPr>
        <sz val="10"/>
        <rFont val="Times New Roman"/>
        <family val="1"/>
        <charset val="238"/>
      </rPr>
      <t xml:space="preserve">Wartości należy wyliczyc zgodnie z pkt. 4.1.5 załącznika nr 1 do rozporządzenia MIR z 27 lutego 2015 r. (poz. 376)
</t>
    </r>
    <r>
      <rPr>
        <b/>
        <sz val="10"/>
        <rFont val="Times New Roman"/>
        <family val="1"/>
        <charset val="238"/>
      </rPr>
      <t xml:space="preserve">LENI </t>
    </r>
    <r>
      <rPr>
        <sz val="10"/>
        <rFont val="Times New Roman"/>
        <family val="1"/>
        <charset val="238"/>
      </rPr>
      <t xml:space="preserve">- liczbowy wskaźnik energii oświetlenia wyznaczony według Polskiej Normy dotyczącej charakterystyki energetycznej budynków − wymagania energetyczne dotyczące oświetlenia
</t>
    </r>
    <r>
      <rPr>
        <b/>
        <sz val="10"/>
        <rFont val="Times New Roman"/>
        <family val="1"/>
        <charset val="238"/>
      </rPr>
      <t>A</t>
    </r>
    <r>
      <rPr>
        <b/>
        <vertAlign val="subscript"/>
        <sz val="10"/>
        <rFont val="Times New Roman"/>
        <family val="1"/>
        <charset val="238"/>
      </rPr>
      <t>L</t>
    </r>
    <r>
      <rPr>
        <sz val="10"/>
        <rFont val="Times New Roman"/>
        <family val="1"/>
        <charset val="238"/>
      </rPr>
      <t xml:space="preserve"> - powierzchnia pomieszczeń wyposażonych w system wbudowanej instalacji oświetlenia równa powierzchni przyjętej do obliczenia wskaźnika LENI</t>
    </r>
  </si>
  <si>
    <r>
      <t>Ciepło sieciowe</t>
    </r>
    <r>
      <rPr>
        <vertAlign val="superscript"/>
        <sz val="10"/>
        <rFont val="Times New Roman"/>
        <family val="1"/>
        <charset val="238"/>
      </rPr>
      <t>/6</t>
    </r>
    <r>
      <rPr>
        <sz val="10"/>
        <rFont val="Times New Roman"/>
        <family val="1"/>
        <charset val="238"/>
      </rPr>
      <t xml:space="preserve">
……………….
</t>
    </r>
  </si>
  <si>
    <r>
      <t xml:space="preserve">Roczne jednostkowe zapotrzebowanie na energię użytkową EU </t>
    </r>
    <r>
      <rPr>
        <b/>
        <vertAlign val="superscript"/>
        <sz val="11"/>
        <rFont val="Times New Roman"/>
        <family val="1"/>
        <charset val="238"/>
      </rPr>
      <t>/8</t>
    </r>
    <r>
      <rPr>
        <b/>
        <sz val="11"/>
        <rFont val="Times New Roman"/>
        <family val="1"/>
        <charset val="238"/>
      </rPr>
      <t xml:space="preserve"> [kWh/(m</t>
    </r>
    <r>
      <rPr>
        <b/>
        <vertAlign val="superscript"/>
        <sz val="11"/>
        <rFont val="Times New Roman"/>
        <family val="1"/>
        <charset val="238"/>
      </rPr>
      <t>2</t>
    </r>
    <r>
      <rPr>
        <b/>
        <sz val="11"/>
        <rFont val="Times New Roman"/>
        <family val="1"/>
        <charset val="238"/>
      </rPr>
      <t>rok)]</t>
    </r>
  </si>
  <si>
    <r>
      <t>Roczne jednostkowe zapotrzebowanie na energię końcową EK</t>
    </r>
    <r>
      <rPr>
        <b/>
        <vertAlign val="superscript"/>
        <sz val="11"/>
        <rFont val="Times New Roman"/>
        <family val="1"/>
        <charset val="238"/>
      </rPr>
      <t xml:space="preserve"> /8</t>
    </r>
    <r>
      <rPr>
        <b/>
        <sz val="11"/>
        <rFont val="Times New Roman"/>
        <family val="1"/>
        <charset val="238"/>
      </rPr>
      <t xml:space="preserve"> [kWh/(m</t>
    </r>
    <r>
      <rPr>
        <b/>
        <vertAlign val="superscript"/>
        <sz val="11"/>
        <rFont val="Times New Roman"/>
        <family val="1"/>
        <charset val="238"/>
      </rPr>
      <t>2</t>
    </r>
    <r>
      <rPr>
        <b/>
        <sz val="11"/>
        <rFont val="Times New Roman"/>
        <family val="1"/>
        <charset val="238"/>
      </rPr>
      <t>rok)]</t>
    </r>
  </si>
  <si>
    <r>
      <t xml:space="preserve">Roczne jednostkowe zapotrzebowanie na energię pierwotną EP </t>
    </r>
    <r>
      <rPr>
        <b/>
        <vertAlign val="superscript"/>
        <sz val="11"/>
        <rFont val="Times New Roman"/>
        <family val="1"/>
        <charset val="238"/>
      </rPr>
      <t>/8</t>
    </r>
    <r>
      <rPr>
        <b/>
        <sz val="11"/>
        <rFont val="Times New Roman"/>
        <family val="1"/>
        <charset val="238"/>
      </rPr>
      <t xml:space="preserve"> [kWh/(m</t>
    </r>
    <r>
      <rPr>
        <b/>
        <vertAlign val="superscript"/>
        <sz val="11"/>
        <rFont val="Times New Roman"/>
        <family val="1"/>
        <charset val="238"/>
      </rPr>
      <t>2</t>
    </r>
    <r>
      <rPr>
        <b/>
        <sz val="11"/>
        <rFont val="Times New Roman"/>
        <family val="1"/>
        <charset val="238"/>
      </rPr>
      <t>rok)]</t>
    </r>
  </si>
  <si>
    <r>
      <rPr>
        <vertAlign val="superscript"/>
        <sz val="10"/>
        <color indexed="8"/>
        <rFont val="Times New Roman"/>
        <family val="1"/>
        <charset val="238"/>
      </rPr>
      <t>/6</t>
    </r>
    <r>
      <rPr>
        <sz val="10"/>
        <color indexed="8"/>
        <rFont val="Times New Roman"/>
        <family val="1"/>
        <charset val="238"/>
      </rPr>
      <t>z ciepłowni/ elektrociepłowni, podać rodzaj ciepłowni/ elektrociepłowni – np. ciepłownia węglowa,  w przypadku gdy operator ciepłowni/elektrociepłowni podaje informację o wskaźniku nieodnawialnej energii pierwotnej na ciepło - załączyć odpowiedni dokument</t>
    </r>
  </si>
  <si>
    <r>
      <rPr>
        <vertAlign val="superscript"/>
        <sz val="10"/>
        <color indexed="8"/>
        <rFont val="Times New Roman"/>
        <family val="1"/>
        <charset val="238"/>
      </rPr>
      <t xml:space="preserve">/8 </t>
    </r>
    <r>
      <rPr>
        <sz val="10"/>
        <color indexed="8"/>
        <rFont val="Times New Roman"/>
        <family val="1"/>
        <charset val="238"/>
      </rPr>
      <t>Wskaźniki EP i EK i EP cząstkowe należy obliczyć w oparciu o Rozporządzenia Ministra Infrastruktury i Rozwoju z dnia 27 lutego 2015 r. w sprawie metodologii wyznaczania charakterystyki energetycznej budynku lub części budynku oraz świadectw charakterystyki energetycznej budynków (Dz. U. z 18 marca 2015 r. poz. 376)</t>
    </r>
  </si>
  <si>
    <r>
      <rPr>
        <vertAlign val="superscript"/>
        <sz val="10"/>
        <color indexed="8"/>
        <rFont val="Times New Roman"/>
        <family val="1"/>
        <charset val="238"/>
      </rPr>
      <t>/9</t>
    </r>
    <r>
      <rPr>
        <sz val="10"/>
        <color indexed="8"/>
        <rFont val="Times New Roman"/>
        <family val="1"/>
        <charset val="238"/>
      </rPr>
      <t xml:space="preserve"> sumaryczna energia pomocnicza dla systemów: ogrzewania, c.w.u., wentylacji oraz w przypadku gdy dotyczy chłodzenia</t>
    </r>
  </si>
  <si>
    <r>
      <t>energia pomocnicza</t>
    </r>
    <r>
      <rPr>
        <b/>
        <vertAlign val="superscript"/>
        <sz val="10"/>
        <rFont val="Times New Roman"/>
        <family val="1"/>
        <charset val="238"/>
      </rPr>
      <t>/9</t>
    </r>
  </si>
  <si>
    <r>
      <t>energia
pomocnicza</t>
    </r>
    <r>
      <rPr>
        <b/>
        <vertAlign val="superscript"/>
        <sz val="10"/>
        <rFont val="Times New Roman"/>
        <family val="1"/>
        <charset val="238"/>
      </rPr>
      <t>/9</t>
    </r>
  </si>
  <si>
    <r>
      <t>Energia elektryczna wyprodukowana w miejscu , w tym z OZE, zużyta na potrzeby budynku (podawać ze znakiem minus)</t>
    </r>
    <r>
      <rPr>
        <vertAlign val="superscript"/>
        <sz val="10"/>
        <rFont val="Times New Roman"/>
        <family val="1"/>
        <charset val="238"/>
      </rPr>
      <t xml:space="preserve"> /7</t>
    </r>
  </si>
  <si>
    <r>
      <rPr>
        <vertAlign val="superscript"/>
        <sz val="10"/>
        <rFont val="Times New Roman"/>
        <family val="1"/>
        <charset val="238"/>
      </rPr>
      <t>/2</t>
    </r>
    <r>
      <rPr>
        <sz val="10"/>
        <rFont val="Times New Roman"/>
        <family val="1"/>
        <charset val="238"/>
      </rPr>
      <t xml:space="preserve"> Należy między innymi opisać czy źródło jest zlokalizowane poza budynkiem, czy znajduje się w modernizowanym budynku
W odniesieniu do produkcji ciepła z OZE wsparcie otrzymają inwestycje, które nie są lub nie mogą być podłączone do sieci ciepłowniczej, z zastrzeżeniem, iż dopuszcza się wsparcie instalacji OZE związanych z produkcją ciepła, które nie wypierają ciepła systemowego jako głównego źródła ciepła w obiektach które są podłaczone do sieci ciepłowniczej, a jedynie usprawniają jego wykorzystanie i znajdują uzasadnienie potwierdzone w audytach energetycznych.</t>
    </r>
  </si>
  <si>
    <r>
      <rPr>
        <vertAlign val="superscript"/>
        <sz val="10"/>
        <rFont val="Times New Roman"/>
        <family val="1"/>
        <charset val="238"/>
      </rPr>
      <t>/1</t>
    </r>
    <r>
      <rPr>
        <sz val="10"/>
        <rFont val="Times New Roman"/>
        <family val="1"/>
        <charset val="238"/>
      </rPr>
      <t xml:space="preserve"> Należy między innymi opisać czy źródło jest zlokalizowane poza budynkiem, czy znajduje się w modernizowanym budynku
W odniesieniu do produkcji ciepła należy też uwzględnić w opisie istniejące instalacje OZE, ze wskazaniem </t>
    </r>
    <r>
      <rPr>
        <u/>
        <sz val="10"/>
        <rFont val="Times New Roman"/>
        <family val="1"/>
        <charset val="238"/>
      </rPr>
      <t>w jakim stopniu zaspokajają  pokrycie zapotrzebowania na ciepło w całym obiekcie</t>
    </r>
    <r>
      <rPr>
        <sz val="10"/>
        <rFont val="Times New Roman"/>
        <family val="1"/>
        <charset val="238"/>
      </rPr>
      <t xml:space="preserve">. Jest to szczególnie istotne dla obiektów,  które są lub mogą zostać podłączone do sieci ciepłowniczej. </t>
    </r>
  </si>
  <si>
    <r>
      <rPr>
        <vertAlign val="superscript"/>
        <sz val="10"/>
        <rFont val="Times New Roman"/>
        <family val="1"/>
        <charset val="238"/>
      </rPr>
      <t>/2</t>
    </r>
    <r>
      <rPr>
        <sz val="10"/>
        <rFont val="Times New Roman"/>
        <family val="1"/>
        <charset val="238"/>
      </rPr>
      <t xml:space="preserve">Wartości należy wyliczyc zgodnie z pkt. 4.1.5 załącznika nr 1 do rozporządzenia MIR z 27 lutego 2015 r. (poz. 376)
</t>
    </r>
    <r>
      <rPr>
        <b/>
        <sz val="10"/>
        <rFont val="Times New Roman"/>
        <family val="1"/>
        <charset val="238"/>
      </rPr>
      <t xml:space="preserve">LENI </t>
    </r>
    <r>
      <rPr>
        <sz val="10"/>
        <rFont val="Times New Roman"/>
        <family val="1"/>
        <charset val="238"/>
      </rPr>
      <t xml:space="preserve">- liczbowy wskaźnik energii oświetlenia wyznaczony według Polskiej Normy dotyczącej charakterystyki energetycznej budynków − wymagania energetyczne dotyczące oświetlenia
</t>
    </r>
    <r>
      <rPr>
        <b/>
        <sz val="10"/>
        <rFont val="Times New Roman"/>
        <family val="1"/>
        <charset val="238"/>
      </rPr>
      <t>A</t>
    </r>
    <r>
      <rPr>
        <b/>
        <vertAlign val="subscript"/>
        <sz val="10"/>
        <rFont val="Times New Roman"/>
        <family val="1"/>
        <charset val="238"/>
      </rPr>
      <t>L</t>
    </r>
    <r>
      <rPr>
        <sz val="10"/>
        <rFont val="Times New Roman"/>
        <family val="1"/>
        <charset val="238"/>
      </rPr>
      <t xml:space="preserve"> - powierzchnia pomieszczeń wyposażonych w system wbudowanej instalacji oświetlenia równa powierzchni przyjętej do obliczenia wskaźnika LENI</t>
    </r>
  </si>
  <si>
    <r>
      <t>Energia elektryczna wyprodukowana w miejscu , w tym z OZE, zużyta na potrzeby budynku (podawać ze znakiem minus)</t>
    </r>
    <r>
      <rPr>
        <vertAlign val="superscript"/>
        <sz val="10"/>
        <rFont val="Times New Roman"/>
        <family val="1"/>
        <charset val="238"/>
      </rPr>
      <t xml:space="preserve"> /5</t>
    </r>
  </si>
  <si>
    <t>W zależności od ilości budynków objętych projektem, należy przygotwać tabelę nr 2 dla każdego budynku, który będzie poddawany modernizacji.</t>
  </si>
  <si>
    <r>
      <rPr>
        <vertAlign val="superscript"/>
        <sz val="10"/>
        <color indexed="8"/>
        <rFont val="Times New Roman"/>
        <family val="1"/>
        <charset val="238"/>
      </rPr>
      <t>1</t>
    </r>
    <r>
      <rPr>
        <sz val="10"/>
        <color indexed="8"/>
        <rFont val="Times New Roman"/>
        <family val="1"/>
        <charset val="238"/>
      </rPr>
      <t xml:space="preserve"> podać pełną nazwę budynku
W zależności od ilości budynków objętych projektem, należy przygotwać tabelę nr 2a dla każdego budynku, który będzie poddawany modernizacji.</t>
    </r>
  </si>
  <si>
    <t>System zarządzania wszystkimi rodzajami energii w budynku (BEMS)</t>
  </si>
  <si>
    <t>2a. OPIS  TECHNICZNY BUDYNKU PO MODERNIZACJI ENERGETYCZNEJ/WYKAZ MATERIAŁÓW, ROBÓT I KOSZTÓW
W ODNIESIENIU DO STANU PRZED MODRNIZACJĄ</t>
  </si>
  <si>
    <r>
      <t>* w przypadku kotłów i węzłów należy podać moc znamionową, dla pomp ciepła znamionową moc cieplną, w przypadku kogneracji znamionową moc cieplna i elektryczną
** dla pomp ciepła należy podać sezonowy wskaźnik efektywności (wydajności) energetycznej (SPF/SPER), w przypadku kogeneracji sprawność ogólną oraz sprawność wytwarzania energii 
     elektrycznej i ciepła                                                                                                                       
***dla kolektorów słonecznych i ogniw fotowoltaicznych podać powierznię czynną; podać liczbę i pojemność urządzeń do magazynowania (</t>
    </r>
    <r>
      <rPr>
        <sz val="12"/>
        <color indexed="10"/>
        <rFont val="Times New Roman"/>
        <family val="1"/>
        <charset val="238"/>
      </rPr>
      <t>UWAGA: Jeżeli audytorzy chcieliby podać dane, których zmieszczenie 
      w tej komórce jest trudne lub niemożliwe, można to uczynić w odpowiednim załączniku, natomiast w przedmiotowej komórce podać jedynie odniesienie do tego załącznika</t>
    </r>
  </si>
  <si>
    <r>
      <rPr>
        <vertAlign val="superscript"/>
        <sz val="10"/>
        <color indexed="8"/>
        <rFont val="Times New Roman"/>
        <family val="1"/>
        <charset val="238"/>
      </rPr>
      <t>/5</t>
    </r>
    <r>
      <rPr>
        <sz val="10"/>
        <color indexed="8"/>
        <rFont val="Times New Roman"/>
        <family val="1"/>
        <charset val="238"/>
      </rPr>
      <t xml:space="preserve"> dotyczy odnawialnych źródeł energii, zainstalowanych na potrzeby energetyczne obiektu. 
    W odniesieniu do produkcji energii cieplnej dotyczy źródeł OZE produkujących energie cieplną w oparciu o inna technologie niż biomasa </t>
    </r>
  </si>
  <si>
    <r>
      <t>/4</t>
    </r>
    <r>
      <rPr>
        <sz val="10"/>
        <color indexed="8"/>
        <rFont val="Times New Roman"/>
        <family val="1"/>
        <charset val="238"/>
      </rPr>
      <t xml:space="preserve"> z ciepłowni/ elektrociepłowni, podać rodzaj ciepłowni/ elektrociepłowni – np. ciepłownia węglowa,  w przypadku gdy operator ciepłowni/elektrociepłowni podaje informację o 
   wskaźniku nieodnawialnej energii pierwotnej na ciepło - załączyć odpowiedni dokument</t>
    </r>
  </si>
  <si>
    <r>
      <t xml:space="preserve">Inny (podać jaki)
Dla OZE  podawać ze znakiem minus </t>
    </r>
    <r>
      <rPr>
        <vertAlign val="superscript"/>
        <sz val="10"/>
        <rFont val="Times New Roman"/>
        <family val="1"/>
        <charset val="238"/>
      </rPr>
      <t>/5</t>
    </r>
  </si>
  <si>
    <r>
      <rPr>
        <vertAlign val="superscript"/>
        <sz val="10"/>
        <color indexed="8"/>
        <rFont val="Times New Roman"/>
        <family val="1"/>
        <charset val="238"/>
      </rPr>
      <t>/7</t>
    </r>
    <r>
      <rPr>
        <sz val="10"/>
        <color indexed="8"/>
        <rFont val="Times New Roman"/>
        <family val="1"/>
        <charset val="238"/>
      </rPr>
      <t xml:space="preserve"> dotyczy odnawialnych źródeł energii, zainstalowanych na potrzeby energetyczne obiektu. 
    W odniesieniu do produkcji energii cieplnej dotyczy źródeł OZE produkujących energie cieplną w oparciu o inną technologię niż biomasa </t>
    </r>
  </si>
  <si>
    <r>
      <t xml:space="preserve">Inny (podać jaki)
Dla OZE  podawać ze znakiem minus </t>
    </r>
    <r>
      <rPr>
        <vertAlign val="superscript"/>
        <sz val="10"/>
        <rFont val="Times New Roman"/>
        <family val="1"/>
        <charset val="238"/>
      </rPr>
      <t>/7</t>
    </r>
  </si>
  <si>
    <r>
      <t xml:space="preserve">Inny (podać jaki) np. </t>
    </r>
    <r>
      <rPr>
        <sz val="14"/>
        <color indexed="10"/>
        <rFont val="Times New Roman"/>
        <family val="1"/>
        <charset val="238"/>
      </rPr>
      <t>OZE</t>
    </r>
  </si>
  <si>
    <t>Załącznik nr 9 do Regulaminu konkursu nr POIS.01.03.01-IW.03-00-002/17</t>
  </si>
  <si>
    <t>Nie dotyczy</t>
  </si>
  <si>
    <t>Świętokrzyski Urząd Celno - Skarbowy</t>
  </si>
  <si>
    <t>ul. Wesoła 56, 25-363 Kielce</t>
  </si>
  <si>
    <t>Użyteczności publicznej</t>
  </si>
  <si>
    <t>25-363 Kielce</t>
  </si>
  <si>
    <t>Izba Administarcji Skarbowej</t>
  </si>
  <si>
    <t>w Kielcach</t>
  </si>
  <si>
    <t>ul. Sandomierska 105</t>
  </si>
  <si>
    <t>25-324 Kielce</t>
  </si>
  <si>
    <t>tel. +48 41 364 26 37</t>
  </si>
  <si>
    <t>Urząd Celno - Skarbowy</t>
  </si>
  <si>
    <t>ul. Wesoła 56</t>
  </si>
  <si>
    <t>powiat Kielecki  województwo Świętokrzyskie</t>
  </si>
  <si>
    <t>Energy Concept Dawid Marusia</t>
  </si>
  <si>
    <t>Salamony 54, 63-524 Czajków</t>
  </si>
  <si>
    <t>NIP 514 028 78 43 REGON 368901465</t>
  </si>
  <si>
    <t>inż. Dawid Marusia Salamony 54, 63-524 Czajków</t>
  </si>
  <si>
    <t>Kontakt: telefon:  607 983 390                                                          email: biuro@energy-concept.pl</t>
  </si>
  <si>
    <t>Numer uprawnień do wykonywania świadectw charakterystyki energetycznej: 10904</t>
  </si>
  <si>
    <t>Audytor energetyczny z listy ZAE nr. 1861</t>
  </si>
  <si>
    <t>Izba Administracji Skarbowej w Kielcach</t>
  </si>
  <si>
    <t>siedziba Swiętokrzyskiego Urzędu Celno - Skarbowego</t>
  </si>
  <si>
    <r>
      <t xml:space="preserve">Właściciel/ </t>
    </r>
    <r>
      <rPr>
        <strike/>
        <sz val="11"/>
        <color indexed="8"/>
        <rFont val="Times New Roman"/>
        <family val="1"/>
        <charset val="238"/>
      </rPr>
      <t>władający</t>
    </r>
    <r>
      <rPr>
        <vertAlign val="superscript"/>
        <sz val="11"/>
        <color indexed="8"/>
        <rFont val="Times New Roman"/>
        <family val="1"/>
        <charset val="238"/>
      </rPr>
      <t>/2</t>
    </r>
    <r>
      <rPr>
        <sz val="11"/>
        <color indexed="8"/>
        <rFont val="Times New Roman"/>
        <family val="1"/>
        <charset val="238"/>
      </rPr>
      <t xml:space="preserve"> budynkiem</t>
    </r>
  </si>
  <si>
    <t>b.d.</t>
  </si>
  <si>
    <r>
      <rPr>
        <strike/>
        <sz val="11"/>
        <color indexed="8"/>
        <rFont val="Times New Roman"/>
        <family val="1"/>
        <charset val="238"/>
      </rPr>
      <t>TAK</t>
    </r>
    <r>
      <rPr>
        <sz val="11"/>
        <color indexed="8"/>
        <rFont val="Times New Roman"/>
        <family val="1"/>
        <charset val="238"/>
      </rPr>
      <t>/NIE</t>
    </r>
    <r>
      <rPr>
        <vertAlign val="superscript"/>
        <sz val="11"/>
        <color indexed="8"/>
        <rFont val="Times New Roman"/>
        <family val="1"/>
        <charset val="238"/>
      </rPr>
      <t>2</t>
    </r>
  </si>
  <si>
    <t>2,6 / 2,72</t>
  </si>
  <si>
    <t>20°C</t>
  </si>
  <si>
    <t>Murowana z zastosowaniem elementów żelbetowych</t>
  </si>
  <si>
    <t>Kielce - Suków</t>
  </si>
  <si>
    <t>Ściana zewnętrzna szczytowa</t>
  </si>
  <si>
    <t>Tynk lub gładź cementowo-wapienna 0,015 cm 0,820 W/(m*K)
Cegła pełna zwykła 0,390 cm 0,780 W/(m*K)
Tynk lub gładź cementowo-wapienna 0,015 cm 0,820 8 W/(m*K)
Płyta styropianowa  0,100 cm 0,036 W/(m*K)
Tynk lub gładź cementowo-wapienna 0,015cm 0,820 W/(m*K)</t>
  </si>
  <si>
    <t>Ściana na gruncie</t>
  </si>
  <si>
    <t>Podłoga na gruncie</t>
  </si>
  <si>
    <t>Ściana zewnętrzna osłonowa</t>
  </si>
  <si>
    <t>Stropodach wentylowany</t>
  </si>
  <si>
    <t>Tynk lub gładź cementowo-wapienna 0,015cm 0,820W/(m*K)
Cegła pełna zwykła 0,360cm 0,780W/(m*K)
Tynk lub gładź cementowo-wapienna 0,015cm 0,820W/(m*K)
Styrodur 0,100cm 0,036W/(m*K)
Tynk lub gładź cementowo-wapienna 0,015cm 0,820W/(m*K)</t>
  </si>
  <si>
    <t>Piasek średni 0,150cm 0,400W/(m*K)
Podkład z betonu chudego 0,100cm 1,050W/(m*K)
Płyta styropianowa 0,050cm 0,038W/(m*K)
Papa asfaltowa 0,010cm 0,180W/(m*K)
Posadzka 0,100cm 1,000W/(m*K)
Terakota 0,025cm 1,000W/(m*K)</t>
  </si>
  <si>
    <t>Tynk lub gładź cementowo-wapienna 0,010cm 0,820W/(m*K)
Cegła pełna zwykła 0,300cm 0,780W/(m*K)
Tynk lub gładź cementowo-wapienna 0,010cm 0,820W/(m*K)
Płyta styropianowa  0,100cm 0,036W/(m*K)
Tynk lub gładź cementowo-wapienna 0,015cm 0,820W/(m*K)</t>
  </si>
  <si>
    <t>Papa asfaltowa 0,015cm 0,180W/(m*K)
Płyty pańwiowe 0,03cm 1,700W/(m*K)
Niewentylowane warstwy powietrza 0,500cm 0,000W/(m*K)
Strop z płyty Żerańskiej  0,240cm 1,330W/(m*K)
Tynk lub gładź cementowo-wapienna 0,010cm 0,820W/(m*K)</t>
  </si>
  <si>
    <t>Drzwi zewnętrzne</t>
  </si>
  <si>
    <t>Drzwi zewnętrzne PVC przeszklone, nieszczelne</t>
  </si>
  <si>
    <t>Okno zewnętrzne</t>
  </si>
  <si>
    <t>Okno zewnętrzne PVC dwuszybowe, nieszczelne</t>
  </si>
  <si>
    <t>Stan elementów konstrukcyjnych okreslono jao dobry, konstrukcja obiektu nie wymaga renowacji.</t>
  </si>
  <si>
    <t xml:space="preserve">System grzewczy zasilany z dwóch gazowych kotłów kondensacyjnych pracujących kaskadowo. Piony oraz poziomy instalacji w złym stanie technicznym, charakteryzujące się wysokimi oporami przepływu oraz licznymi startami ciepła w przesyle. Grzejniki żeliwne wyposażone w termo zawory w złym stanie technicznym. </t>
  </si>
  <si>
    <t>Zalecana kompleksowa modernizacja instalacji centralnego ogrzewania.</t>
  </si>
  <si>
    <t>Parter budynku wyposażony w wentylację mechaniczną wywiewną, pozostała częśćbudynku wentylacja grawitacyjna.</t>
  </si>
  <si>
    <t>Zarówno wentylacja grawitacyjna jak i wentylacja mechaniczna wywiewna w dobrym stanie technicznym. Modernizacja niewymagana</t>
  </si>
  <si>
    <t>Brak</t>
  </si>
  <si>
    <t xml:space="preserve">Instalacja cieplej wody użytkowej zasilana poprzez gazowe kotły kondensacyjne, wyposażone w zbiornik buforowy oraz obiegi cyrkulacyjne bez możliwości zastosowania przerw w cyrkulacji. Przewody instalacji nieocieplone, w złym stanie technicznym, charakteryzujące się dużym oporem hydraulicznym. </t>
  </si>
  <si>
    <t>Zalecana kompleksowa modernizacja instalacji.</t>
  </si>
  <si>
    <t>Oświetlenie budynku realizowane poprzez żarówki tradycyjne, świetlowki liniowe oraz żarówki halogenowe, bez sterowania.</t>
  </si>
  <si>
    <t>Zalecana wymiana oświetlenia wraz z instalacją elektryczną oraz częściowym zastosowaniem czujników ruchu.</t>
  </si>
  <si>
    <t>Ocieplenie stropodachu wentylowanego, wymiana stolarki okiennej oraz drzwiowej</t>
  </si>
  <si>
    <t>Modernizacja systemu centralnego ogrzewania oraz ciepłej wody użytkowej</t>
  </si>
  <si>
    <t>Wymiana oświetlenia na oświetlenie typu LED</t>
  </si>
  <si>
    <t>Ocieplenie stropodachu, wymiana stolarki okiennej, wymiana stolarki drzwiowej, modernizacja systemu c.o. oraz c.w.u. Modernizacja oświetlenia</t>
  </si>
  <si>
    <t xml:space="preserve">Wymiana pionów oraz poziomów instalacji c.w.u. wraz z niezbędną armaturą. Modernizacja systemu cyrkulacji ciepłej wody użytkowej z zastosowaniem przerw w pracy systemu. </t>
  </si>
  <si>
    <t xml:space="preserve">Ocieplenie stropodachu, wymiana stolarki okiennej, wymiana stolarki drzwiowej, modernizacja systemu c.o. oraz c.w.u. Modernizacja oświetlenia          
</t>
  </si>
  <si>
    <t>Dawid Marusia</t>
  </si>
  <si>
    <t>Papa asfaltowa 0,015cm 0,180W/(m*K)
Płyty pańwiowe 0,03cm 1,700W/(m*K)
Niewentylowane warstwy powietrza 0,250cm 
Granulat materiału termoizolacyjengo 25cm 0,039W/(m*K)
Strop z płyty Żerańskiej  0,240cm 1,330W/(m*K)
Tynk lub gładź cementowo-wapienna 0,010cm 0,820W/(m*K)</t>
  </si>
  <si>
    <t>Okno PVC trójszybowe, szczelne</t>
  </si>
  <si>
    <t>Drzwi PVC szczelne</t>
  </si>
  <si>
    <t>Kompleksowa modernizacja instalacji centralnego ogrzewania, wymiana pionów, poziomów oraz grzejników. Zastosowanie niezbędnej armatury sterującej poprawną pracą instalacji. Wymiana zaworów termostatycznych na nowoczesne zawory termostatyczne dostosowane do zmodernizowanej instalacji grzewczej.</t>
  </si>
  <si>
    <t>Brak modernizacji</t>
  </si>
  <si>
    <t>Wymiana pionów oraz poziomów instalacji c.w.u. wraz z niezbędną armaturą. Modernizacja systemu cyrkulacji ciepłej wody użytkowej z zastosowaniem przerw w pracy systemu.</t>
  </si>
  <si>
    <t>Zastosowanie opraw z wbudowanymi źródłami typu LED wraz z częściowym zastosowaniem czujników ruchu</t>
  </si>
  <si>
    <t>PVC</t>
  </si>
  <si>
    <t>Rury miedziane, stalowe lub z torzywa</t>
  </si>
  <si>
    <t>Modernizacja systemu cyrkulacji</t>
  </si>
  <si>
    <t>Oprawy z wbudowanym źródełm światła typu LED</t>
  </si>
  <si>
    <t>Wymiana instalacji elektrycznej uzupełnienie zniszczonych przy modernizacji tynków</t>
  </si>
  <si>
    <t>Budynek  ul. Wesoła 56, 25-363 Kielce</t>
  </si>
  <si>
    <t>zł/GJ</t>
  </si>
  <si>
    <t>GJ/MWh</t>
  </si>
  <si>
    <t>Abonament, kominaiarz, przeglądy, oplata za moc zamówioną</t>
  </si>
  <si>
    <t>zł/m-c</t>
  </si>
  <si>
    <t>MWh</t>
  </si>
  <si>
    <t>X</t>
  </si>
  <si>
    <t>Brak możliwości podłączenia</t>
  </si>
  <si>
    <r>
      <t>1. OCENA  CHARAKTERYSTYKI ENERGETYCZNEJ
budynku</t>
    </r>
    <r>
      <rPr>
        <b/>
        <vertAlign val="superscript"/>
        <sz val="12"/>
        <color indexed="8"/>
        <rFont val="Times New Roman"/>
        <family val="1"/>
        <charset val="238"/>
      </rPr>
      <t>/1</t>
    </r>
    <r>
      <rPr>
        <b/>
        <sz val="12"/>
        <color indexed="8"/>
        <rFont val="Times New Roman"/>
        <family val="1"/>
        <charset val="238"/>
      </rPr>
      <t xml:space="preserve"> Świętokrzyski Urząd Celno - Skarbowy ul. Wesoła 56, 25-363 Kielce (przed modernizacją)</t>
    </r>
  </si>
  <si>
    <r>
      <t>2. OCENA  PLANOWANEJ CHARAKTERYSTYKI ENERGETYCZNEJ  i WYKAZ ROBÓT
budynku</t>
    </r>
    <r>
      <rPr>
        <b/>
        <vertAlign val="superscript"/>
        <sz val="12"/>
        <color indexed="8"/>
        <rFont val="Times New Roman"/>
        <family val="1"/>
        <charset val="238"/>
      </rPr>
      <t>/1</t>
    </r>
    <r>
      <rPr>
        <b/>
        <sz val="12"/>
        <color indexed="8"/>
        <rFont val="Times New Roman"/>
        <family val="1"/>
        <charset val="238"/>
      </rPr>
      <t xml:space="preserve"> Świętokrzyski Urząd Celno - Skarbowy ul. Wesoła 56, 25-363 Kielce (po modernizacji)</t>
    </r>
  </si>
  <si>
    <r>
      <t xml:space="preserve">Budynek </t>
    </r>
    <r>
      <rPr>
        <b/>
        <vertAlign val="superscript"/>
        <sz val="12"/>
        <color indexed="8"/>
        <rFont val="Times New Roman"/>
        <family val="1"/>
        <charset val="238"/>
      </rPr>
      <t>1</t>
    </r>
    <r>
      <rPr>
        <b/>
        <sz val="12"/>
        <color indexed="8"/>
        <rFont val="Times New Roman"/>
        <family val="1"/>
        <charset val="238"/>
      </rPr>
      <t>Świętokrzyski Urząd Celno - Skarbowy</t>
    </r>
    <r>
      <rPr>
        <b/>
        <vertAlign val="superscript"/>
        <sz val="12"/>
        <color indexed="8"/>
        <rFont val="Times New Roman"/>
        <family val="1"/>
        <charset val="238"/>
      </rPr>
      <t xml:space="preserve"> </t>
    </r>
    <r>
      <rPr>
        <b/>
        <sz val="12"/>
        <color indexed="8"/>
        <rFont val="Times New Roman"/>
        <family val="1"/>
        <charset val="238"/>
      </rPr>
      <t>ul. Wesoła 56, 25-363 Kielce</t>
    </r>
  </si>
  <si>
    <t>5. Miejscowość   Salamony                                              data wykonania opracowania aktualizacja 19.08.2019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</si>
</sst>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zł&quot;_-;\-* #,##0.00\ &quot;zł&quot;_-;_-* &quot;-&quot;??\ &quot;zł&quot;_-;_-@_-"/>
    <numFmt numFmtId="164" formatCode="_-&quot;£&quot;* #,##0.00_-;\-&quot;£&quot;* #,##0.00_-;_-&quot;£&quot;* &quot;-&quot;??_-;_-@_-"/>
    <numFmt numFmtId="165" formatCode="#,##0.0"/>
    <numFmt numFmtId="166" formatCode="0.0%"/>
    <numFmt numFmtId="167" formatCode="0.000%"/>
    <numFmt numFmtId="168" formatCode="0.000"/>
  </numFmts>
  <fonts count="110">
    <font>
      <sz val="11"/>
      <color theme="1"/>
      <name val="Czcionka tekstu podstawowego"/>
      <family val="2"/>
      <charset val="238"/>
    </font>
    <font>
      <sz val="11"/>
      <color indexed="8"/>
      <name val="Czcionka tekstu podstawowego"/>
      <family val="2"/>
      <charset val="238"/>
    </font>
    <font>
      <sz val="10"/>
      <name val="Arial"/>
      <family val="2"/>
      <charset val="238"/>
    </font>
    <font>
      <b/>
      <sz val="12"/>
      <name val="Times New Roman"/>
      <family val="1"/>
      <charset val="238"/>
    </font>
    <font>
      <b/>
      <sz val="13"/>
      <name val="Times New Roman"/>
      <family val="1"/>
      <charset val="238"/>
    </font>
    <font>
      <sz val="11"/>
      <name val="Times New Roman"/>
      <family val="1"/>
      <charset val="238"/>
    </font>
    <font>
      <vertAlign val="superscript"/>
      <sz val="11"/>
      <name val="Times New Roman"/>
      <family val="1"/>
      <charset val="238"/>
    </font>
    <font>
      <sz val="10"/>
      <name val="Times New Roman"/>
      <family val="1"/>
      <charset val="238"/>
    </font>
    <font>
      <b/>
      <sz val="11"/>
      <name val="Times New Roman"/>
      <family val="1"/>
      <charset val="238"/>
    </font>
    <font>
      <b/>
      <sz val="10"/>
      <name val="Times New Roman"/>
      <family val="1"/>
      <charset val="238"/>
    </font>
    <font>
      <sz val="12"/>
      <color indexed="8"/>
      <name val="Times New Roman"/>
      <family val="1"/>
      <charset val="238"/>
    </font>
    <font>
      <sz val="11"/>
      <color indexed="8"/>
      <name val="Times New Roman"/>
      <family val="1"/>
      <charset val="238"/>
    </font>
    <font>
      <b/>
      <sz val="11"/>
      <color indexed="8"/>
      <name val="Times New Roman"/>
      <family val="1"/>
      <charset val="238"/>
    </font>
    <font>
      <vertAlign val="superscript"/>
      <sz val="8"/>
      <color indexed="8"/>
      <name val="Times New Roman"/>
      <family val="1"/>
      <charset val="238"/>
    </font>
    <font>
      <sz val="8"/>
      <color indexed="8"/>
      <name val="Times New Roman"/>
      <family val="1"/>
      <charset val="238"/>
    </font>
    <font>
      <vertAlign val="superscript"/>
      <sz val="11"/>
      <color indexed="8"/>
      <name val="Times New Roman"/>
      <family val="1"/>
      <charset val="238"/>
    </font>
    <font>
      <i/>
      <sz val="11"/>
      <name val="Times New Roman"/>
      <family val="1"/>
      <charset val="238"/>
    </font>
    <font>
      <vertAlign val="subscript"/>
      <sz val="11"/>
      <name val="Times New Roman"/>
      <family val="1"/>
      <charset val="238"/>
    </font>
    <font>
      <b/>
      <vertAlign val="superscript"/>
      <sz val="10"/>
      <name val="Times New Roman"/>
      <family val="1"/>
      <charset val="238"/>
    </font>
    <font>
      <vertAlign val="superscript"/>
      <sz val="10"/>
      <name val="Times New Roman"/>
      <family val="1"/>
      <charset val="238"/>
    </font>
    <font>
      <b/>
      <vertAlign val="superscript"/>
      <sz val="11"/>
      <name val="Times New Roman"/>
      <family val="1"/>
      <charset val="238"/>
    </font>
    <font>
      <b/>
      <sz val="12"/>
      <color indexed="8"/>
      <name val="Times New Roman"/>
      <family val="1"/>
      <charset val="238"/>
    </font>
    <font>
      <sz val="10"/>
      <color indexed="8"/>
      <name val="Times New Roman"/>
      <family val="1"/>
      <charset val="238"/>
    </font>
    <font>
      <b/>
      <vertAlign val="superscript"/>
      <sz val="8"/>
      <name val="Times New Roman"/>
      <family val="1"/>
      <charset val="238"/>
    </font>
    <font>
      <sz val="9"/>
      <name val="Times New Roman"/>
      <family val="1"/>
      <charset val="238"/>
    </font>
    <font>
      <sz val="9"/>
      <color indexed="8"/>
      <name val="Times New Roman"/>
      <family val="1"/>
      <charset val="238"/>
    </font>
    <font>
      <b/>
      <sz val="14"/>
      <color indexed="8"/>
      <name val="Times New Roman"/>
      <family val="1"/>
      <charset val="238"/>
    </font>
    <font>
      <b/>
      <vertAlign val="superscript"/>
      <sz val="12"/>
      <name val="Times New Roman"/>
      <family val="1"/>
      <charset val="238"/>
    </font>
    <font>
      <sz val="12"/>
      <name val="Times New Roman"/>
      <family val="1"/>
      <charset val="238"/>
    </font>
    <font>
      <sz val="11"/>
      <color indexed="8"/>
      <name val="Czcionka tekstu podstawowego"/>
      <family val="2"/>
      <charset val="238"/>
    </font>
    <font>
      <i/>
      <sz val="11"/>
      <color indexed="8"/>
      <name val="Times New Roman"/>
      <family val="1"/>
      <charset val="238"/>
    </font>
    <font>
      <sz val="8"/>
      <name val="Czcionka tekstu podstawowego"/>
      <family val="2"/>
      <charset val="238"/>
    </font>
    <font>
      <sz val="20"/>
      <color indexed="9"/>
      <name val="Times New Roman"/>
      <family val="1"/>
      <charset val="238"/>
    </font>
    <font>
      <vertAlign val="subscript"/>
      <sz val="10"/>
      <name val="Times New Roman"/>
      <family val="1"/>
      <charset val="238"/>
    </font>
    <font>
      <b/>
      <vertAlign val="superscript"/>
      <sz val="12"/>
      <color indexed="8"/>
      <name val="Times New Roman"/>
      <family val="1"/>
      <charset val="238"/>
    </font>
    <font>
      <vertAlign val="superscript"/>
      <sz val="11"/>
      <color indexed="8"/>
      <name val="Czcionka tekstu podstawowego"/>
      <charset val="238"/>
    </font>
    <font>
      <b/>
      <sz val="13"/>
      <color indexed="8"/>
      <name val="Calibri"/>
      <family val="2"/>
      <charset val="238"/>
    </font>
    <font>
      <b/>
      <vertAlign val="superscript"/>
      <sz val="13"/>
      <color indexed="8"/>
      <name val="Calibri"/>
      <family val="2"/>
      <charset val="238"/>
    </font>
    <font>
      <vertAlign val="subscript"/>
      <sz val="11"/>
      <color indexed="8"/>
      <name val="Times New Roman"/>
      <family val="1"/>
      <charset val="238"/>
    </font>
    <font>
      <sz val="10"/>
      <color indexed="8"/>
      <name val="Czcionka tekstu podstawowego"/>
      <family val="2"/>
      <charset val="238"/>
    </font>
    <font>
      <vertAlign val="superscript"/>
      <sz val="10"/>
      <color indexed="8"/>
      <name val="Czcionka tekstu podstawowego"/>
      <charset val="238"/>
    </font>
    <font>
      <vertAlign val="superscript"/>
      <sz val="10"/>
      <color indexed="8"/>
      <name val="Czcionka tekstu podstawowego"/>
      <family val="2"/>
      <charset val="238"/>
    </font>
    <font>
      <vertAlign val="subscript"/>
      <sz val="11"/>
      <color indexed="8"/>
      <name val="Czcionka tekstu podstawowego"/>
      <charset val="238"/>
    </font>
    <font>
      <b/>
      <vertAlign val="superscript"/>
      <sz val="11"/>
      <color indexed="8"/>
      <name val="Times New Roman"/>
      <family val="1"/>
      <charset val="238"/>
    </font>
    <font>
      <sz val="10"/>
      <color indexed="8"/>
      <name val="Czcionka tekstu podstawowego"/>
      <charset val="238"/>
    </font>
    <font>
      <sz val="11"/>
      <color indexed="8"/>
      <name val="Czcionka tekstu podstawowego"/>
      <charset val="238"/>
    </font>
    <font>
      <vertAlign val="superscript"/>
      <sz val="12"/>
      <name val="Times New Roman"/>
      <family val="1"/>
      <charset val="238"/>
    </font>
    <font>
      <sz val="8"/>
      <name val="Times New Roman"/>
      <family val="1"/>
      <charset val="238"/>
    </font>
    <font>
      <i/>
      <sz val="12"/>
      <name val="Times New Roman"/>
      <family val="1"/>
      <charset val="238"/>
    </font>
    <font>
      <vertAlign val="superscript"/>
      <sz val="10"/>
      <color indexed="8"/>
      <name val="Times New Roman"/>
      <family val="1"/>
      <charset val="238"/>
    </font>
    <font>
      <sz val="11"/>
      <color indexed="8"/>
      <name val="Calibri"/>
      <family val="2"/>
      <charset val="238"/>
    </font>
    <font>
      <i/>
      <vertAlign val="superscript"/>
      <sz val="11"/>
      <color indexed="8"/>
      <name val="Times New Roman"/>
      <family val="1"/>
      <charset val="238"/>
    </font>
    <font>
      <vertAlign val="superscript"/>
      <sz val="12"/>
      <color indexed="8"/>
      <name val="Times New Roman"/>
      <family val="1"/>
      <charset val="238"/>
    </font>
    <font>
      <vertAlign val="subscript"/>
      <sz val="12"/>
      <color indexed="8"/>
      <name val="Times New Roman"/>
      <family val="1"/>
      <charset val="238"/>
    </font>
    <font>
      <vertAlign val="superscript"/>
      <sz val="10"/>
      <color indexed="10"/>
      <name val="Times New Roman"/>
      <family val="1"/>
      <charset val="238"/>
    </font>
    <font>
      <strike/>
      <vertAlign val="superscript"/>
      <sz val="10"/>
      <color indexed="10"/>
      <name val="Times New Roman"/>
      <family val="1"/>
      <charset val="238"/>
    </font>
    <font>
      <sz val="10"/>
      <name val="Cambria"/>
      <family val="1"/>
      <charset val="238"/>
    </font>
    <font>
      <b/>
      <sz val="12"/>
      <name val="Cambria"/>
      <family val="1"/>
      <charset val="238"/>
    </font>
    <font>
      <b/>
      <sz val="14"/>
      <name val="Cambria"/>
      <family val="1"/>
      <charset val="238"/>
    </font>
    <font>
      <vertAlign val="subscript"/>
      <sz val="10"/>
      <name val="Cambria"/>
      <family val="1"/>
      <charset val="238"/>
    </font>
    <font>
      <vertAlign val="superscript"/>
      <sz val="10"/>
      <name val="Cambria"/>
      <family val="1"/>
      <charset val="238"/>
    </font>
    <font>
      <sz val="10"/>
      <name val="Czcionka tekstu podstawowego"/>
      <charset val="238"/>
    </font>
    <font>
      <sz val="8.5"/>
      <name val="Cambria"/>
      <family val="1"/>
      <charset val="238"/>
    </font>
    <font>
      <vertAlign val="subscript"/>
      <sz val="10"/>
      <name val="Bookshelf Symbol 7"/>
      <charset val="2"/>
    </font>
    <font>
      <sz val="12"/>
      <name val="Cambria"/>
      <family val="1"/>
      <charset val="238"/>
    </font>
    <font>
      <b/>
      <sz val="10"/>
      <name val="Cambria"/>
      <family val="1"/>
      <charset val="238"/>
    </font>
    <font>
      <b/>
      <sz val="10"/>
      <name val="Czcionka tekstu podstawowego"/>
      <charset val="238"/>
    </font>
    <font>
      <b/>
      <sz val="11"/>
      <name val="Cambria"/>
      <family val="1"/>
      <charset val="238"/>
    </font>
    <font>
      <b/>
      <sz val="8.5"/>
      <name val="Cambria"/>
      <family val="1"/>
      <charset val="238"/>
    </font>
    <font>
      <b/>
      <vertAlign val="subscript"/>
      <sz val="10"/>
      <name val="Cambria"/>
      <family val="1"/>
      <charset val="238"/>
    </font>
    <font>
      <vertAlign val="superscript"/>
      <sz val="9"/>
      <name val="Times New Roman"/>
      <family val="1"/>
      <charset val="238"/>
    </font>
    <font>
      <b/>
      <sz val="8"/>
      <color indexed="8"/>
      <name val="Times New Roman"/>
      <family val="1"/>
      <charset val="238"/>
    </font>
    <font>
      <vertAlign val="superscript"/>
      <sz val="9"/>
      <color indexed="10"/>
      <name val="Times New Roman"/>
      <family val="1"/>
      <charset val="238"/>
    </font>
    <font>
      <u/>
      <sz val="10"/>
      <name val="Times New Roman"/>
      <family val="1"/>
      <charset val="238"/>
    </font>
    <font>
      <vertAlign val="subscript"/>
      <sz val="11"/>
      <color indexed="8"/>
      <name val="Calibri"/>
      <family val="2"/>
      <charset val="238"/>
    </font>
    <font>
      <vertAlign val="superscript"/>
      <sz val="11"/>
      <color indexed="8"/>
      <name val="Calibri"/>
      <family val="2"/>
      <charset val="238"/>
    </font>
    <font>
      <b/>
      <sz val="10"/>
      <color indexed="8"/>
      <name val="Times New Roman"/>
      <family val="1"/>
      <charset val="238"/>
    </font>
    <font>
      <b/>
      <sz val="14"/>
      <name val="Times New Roman"/>
      <family val="1"/>
      <charset val="238"/>
    </font>
    <font>
      <sz val="14"/>
      <color indexed="8"/>
      <name val="Times New Roman"/>
      <family val="1"/>
      <charset val="238"/>
    </font>
    <font>
      <sz val="14"/>
      <name val="Times New Roman"/>
      <family val="1"/>
      <charset val="238"/>
    </font>
    <font>
      <vertAlign val="superscript"/>
      <sz val="14"/>
      <name val="Times New Roman"/>
      <family val="1"/>
      <charset val="238"/>
    </font>
    <font>
      <vertAlign val="superscript"/>
      <sz val="14"/>
      <color indexed="10"/>
      <name val="Times New Roman"/>
      <family val="1"/>
      <charset val="238"/>
    </font>
    <font>
      <vertAlign val="superscript"/>
      <sz val="14"/>
      <color indexed="8"/>
      <name val="Times New Roman"/>
      <family val="1"/>
      <charset val="238"/>
    </font>
    <font>
      <vertAlign val="subscript"/>
      <sz val="12"/>
      <name val="Times New Roman"/>
      <family val="1"/>
      <charset val="238"/>
    </font>
    <font>
      <b/>
      <u/>
      <sz val="12"/>
      <color indexed="62"/>
      <name val="Times New Roman"/>
      <family val="1"/>
      <charset val="238"/>
    </font>
    <font>
      <b/>
      <vertAlign val="subscript"/>
      <sz val="12"/>
      <color indexed="8"/>
      <name val="Times New Roman"/>
      <family val="1"/>
      <charset val="238"/>
    </font>
    <font>
      <b/>
      <vertAlign val="subscript"/>
      <sz val="12"/>
      <name val="Times New Roman"/>
      <family val="1"/>
      <charset val="238"/>
    </font>
    <font>
      <b/>
      <vertAlign val="subscript"/>
      <sz val="11"/>
      <color indexed="8"/>
      <name val="Times New Roman"/>
      <family val="1"/>
      <charset val="238"/>
    </font>
    <font>
      <b/>
      <vertAlign val="subscript"/>
      <sz val="10"/>
      <name val="Times New Roman"/>
      <family val="1"/>
      <charset val="238"/>
    </font>
    <font>
      <sz val="12"/>
      <color indexed="10"/>
      <name val="Times New Roman"/>
      <family val="1"/>
      <charset val="238"/>
    </font>
    <font>
      <sz val="9"/>
      <color indexed="81"/>
      <name val="Tahoma"/>
      <charset val="1"/>
    </font>
    <font>
      <b/>
      <sz val="9"/>
      <color indexed="81"/>
      <name val="Tahoma"/>
      <charset val="1"/>
    </font>
    <font>
      <sz val="14"/>
      <color indexed="10"/>
      <name val="Times New Roman"/>
      <family val="1"/>
      <charset val="238"/>
    </font>
    <font>
      <sz val="11"/>
      <color theme="1"/>
      <name val="Czcionka tekstu podstawowego"/>
      <family val="2"/>
      <charset val="238"/>
    </font>
    <font>
      <sz val="11"/>
      <color theme="1"/>
      <name val="Calibri"/>
      <family val="2"/>
      <charset val="238"/>
      <scheme val="minor"/>
    </font>
    <font>
      <sz val="11"/>
      <color theme="1"/>
      <name val="Times New Roman"/>
      <family val="1"/>
      <charset val="238"/>
    </font>
    <font>
      <b/>
      <sz val="11"/>
      <color theme="1"/>
      <name val="Czcionka tekstu podstawowego"/>
      <charset val="238"/>
    </font>
    <font>
      <b/>
      <sz val="11"/>
      <color theme="1"/>
      <name val="Calibri"/>
      <family val="2"/>
      <charset val="238"/>
      <scheme val="minor"/>
    </font>
    <font>
      <b/>
      <sz val="12"/>
      <color theme="1"/>
      <name val="Czcionka tekstu podstawowego"/>
      <charset val="238"/>
    </font>
    <font>
      <sz val="11"/>
      <color theme="1"/>
      <name val="Czcionka tekstu podstawowego"/>
      <charset val="238"/>
    </font>
    <font>
      <sz val="10"/>
      <color theme="1"/>
      <name val="Czcionka tekstu podstawowego"/>
      <family val="2"/>
      <charset val="238"/>
    </font>
    <font>
      <sz val="9"/>
      <color theme="1"/>
      <name val="Czcionka tekstu podstawowego"/>
      <family val="2"/>
      <charset val="238"/>
    </font>
    <font>
      <strike/>
      <sz val="11"/>
      <color theme="1"/>
      <name val="Czcionka tekstu podstawowego"/>
      <family val="2"/>
      <charset val="238"/>
    </font>
    <font>
      <b/>
      <sz val="11"/>
      <color theme="1"/>
      <name val="Times New Roman"/>
      <family val="1"/>
      <charset val="238"/>
    </font>
    <font>
      <b/>
      <sz val="16"/>
      <color theme="1"/>
      <name val="Czcionka tekstu podstawowego"/>
      <charset val="238"/>
    </font>
    <font>
      <b/>
      <sz val="13"/>
      <color theme="1"/>
      <name val="Calibri"/>
      <family val="2"/>
      <charset val="238"/>
      <scheme val="minor"/>
    </font>
    <font>
      <sz val="10"/>
      <color theme="1"/>
      <name val="Czcionka tekstu podstawowego"/>
      <charset val="238"/>
    </font>
    <font>
      <sz val="14"/>
      <color theme="1"/>
      <name val="Czcionka tekstu podstawowego"/>
      <family val="2"/>
      <charset val="238"/>
    </font>
    <font>
      <strike/>
      <sz val="11"/>
      <color indexed="8"/>
      <name val="Times New Roman"/>
      <family val="1"/>
      <charset val="238"/>
    </font>
    <font>
      <sz val="9"/>
      <color theme="1"/>
      <name val="Times New Roman"/>
      <family val="1"/>
      <charset val="238"/>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7"/>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rgb="FFCCFFFF"/>
        <bgColor indexed="64"/>
      </patternFill>
    </fill>
    <fill>
      <patternFill patternType="solid">
        <fgColor theme="0" tint="-0.249977111117893"/>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right/>
      <top/>
      <bottom style="thin">
        <color indexed="23"/>
      </bottom>
      <diagonal/>
    </border>
    <border>
      <left/>
      <right/>
      <top style="thin">
        <color indexed="23"/>
      </top>
      <bottom style="thin">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23"/>
      </bottom>
      <diagonal/>
    </border>
    <border>
      <left style="thin">
        <color indexed="64"/>
      </left>
      <right/>
      <top style="thin">
        <color indexed="23"/>
      </top>
      <bottom style="thin">
        <color indexed="23"/>
      </bottom>
      <diagonal/>
    </border>
    <border>
      <left style="thin">
        <color indexed="64"/>
      </left>
      <right/>
      <top style="thin">
        <color indexed="2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bottom style="thin">
        <color indexed="23"/>
      </bottom>
      <diagonal/>
    </border>
    <border>
      <left/>
      <right/>
      <top style="thin">
        <color indexed="23"/>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
      <left/>
      <right/>
      <top style="thick">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s>
  <cellStyleXfs count="12">
    <xf numFmtId="0" fontId="0" fillId="0" borderId="0"/>
    <xf numFmtId="0" fontId="2" fillId="0" borderId="0"/>
    <xf numFmtId="0" fontId="2" fillId="0" borderId="0"/>
    <xf numFmtId="0" fontId="2" fillId="0" borderId="0"/>
    <xf numFmtId="0" fontId="2" fillId="0" borderId="0"/>
    <xf numFmtId="0" fontId="94" fillId="0" borderId="0"/>
    <xf numFmtId="0" fontId="94" fillId="0" borderId="0"/>
    <xf numFmtId="0" fontId="2" fillId="0" borderId="0"/>
    <xf numFmtId="9" fontId="29" fillId="0" borderId="0" applyFont="0" applyFill="0" applyBorder="0" applyAlignment="0" applyProtection="0"/>
    <xf numFmtId="9" fontId="1" fillId="0" borderId="0" applyFont="0" applyFill="0" applyBorder="0" applyAlignment="0" applyProtection="0"/>
    <xf numFmtId="164" fontId="2" fillId="0" borderId="0" applyFont="0" applyFill="0" applyBorder="0" applyAlignment="0" applyProtection="0"/>
    <xf numFmtId="44" fontId="94" fillId="0" borderId="0" applyFont="0" applyFill="0" applyBorder="0" applyAlignment="0" applyProtection="0"/>
  </cellStyleXfs>
  <cellXfs count="1452">
    <xf numFmtId="0" fontId="0" fillId="0" borderId="0" xfId="0"/>
    <xf numFmtId="0" fontId="3" fillId="2" borderId="1" xfId="1" applyFont="1" applyFill="1" applyBorder="1" applyAlignment="1">
      <alignment horizontal="center" vertical="center" wrapText="1"/>
    </xf>
    <xf numFmtId="0" fontId="5" fillId="0" borderId="1" xfId="1" applyNumberFormat="1" applyFont="1" applyFill="1" applyBorder="1" applyAlignment="1" applyProtection="1">
      <alignment horizontal="right" vertical="center" wrapText="1" indent="1"/>
    </xf>
    <xf numFmtId="0" fontId="16" fillId="0" borderId="0" xfId="0" applyFont="1" applyBorder="1" applyAlignment="1">
      <alignment vertical="center"/>
    </xf>
    <xf numFmtId="0" fontId="5" fillId="0" borderId="0" xfId="0" applyFont="1" applyBorder="1" applyAlignment="1">
      <alignment vertical="center"/>
    </xf>
    <xf numFmtId="0" fontId="5" fillId="0" borderId="1" xfId="0" applyFont="1" applyBorder="1" applyAlignment="1">
      <alignment vertical="center"/>
    </xf>
    <xf numFmtId="1" fontId="5" fillId="0" borderId="1" xfId="0" applyNumberFormat="1" applyFont="1" applyBorder="1" applyAlignment="1">
      <alignment horizontal="center"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0" xfId="0" applyFont="1" applyBorder="1" applyAlignment="1">
      <alignment horizontal="center" vertical="center"/>
    </xf>
    <xf numFmtId="166" fontId="5" fillId="0" borderId="0" xfId="8" applyNumberFormat="1" applyFont="1" applyBorder="1" applyAlignment="1">
      <alignment horizontal="center" vertical="center"/>
    </xf>
    <xf numFmtId="0" fontId="8" fillId="3" borderId="4" xfId="0" applyFont="1" applyFill="1" applyBorder="1" applyAlignment="1">
      <alignment horizontal="left" vertical="center"/>
    </xf>
    <xf numFmtId="0" fontId="8" fillId="3" borderId="5" xfId="0" applyFont="1" applyFill="1" applyBorder="1" applyAlignment="1">
      <alignment horizontal="left" vertical="center"/>
    </xf>
    <xf numFmtId="0" fontId="8" fillId="3" borderId="6" xfId="0" applyFont="1" applyFill="1" applyBorder="1" applyAlignment="1">
      <alignment horizontal="left" vertical="center"/>
    </xf>
    <xf numFmtId="0" fontId="9" fillId="0" borderId="1" xfId="0" applyFont="1" applyBorder="1" applyAlignment="1">
      <alignment horizontal="center" vertical="center" wrapText="1"/>
    </xf>
    <xf numFmtId="0" fontId="9" fillId="0" borderId="4" xfId="0" applyFont="1" applyBorder="1" applyAlignment="1">
      <alignment vertical="center" wrapText="1"/>
    </xf>
    <xf numFmtId="0" fontId="8" fillId="3" borderId="0" xfId="0" applyFont="1" applyFill="1" applyBorder="1" applyAlignment="1">
      <alignment horizontal="left" vertical="center"/>
    </xf>
    <xf numFmtId="0" fontId="7" fillId="0" borderId="0" xfId="1" applyFont="1" applyFill="1" applyBorder="1" applyAlignment="1">
      <alignment vertical="center"/>
    </xf>
    <xf numFmtId="0" fontId="5" fillId="0" borderId="0" xfId="1" applyFont="1" applyFill="1" applyBorder="1" applyAlignment="1">
      <alignment vertical="center"/>
    </xf>
    <xf numFmtId="0" fontId="5" fillId="2" borderId="1" xfId="1" applyFont="1" applyFill="1" applyBorder="1" applyAlignment="1">
      <alignment vertical="center"/>
    </xf>
    <xf numFmtId="0" fontId="7" fillId="3" borderId="0" xfId="1" applyFont="1" applyFill="1" applyBorder="1" applyAlignment="1">
      <alignment vertical="center"/>
    </xf>
    <xf numFmtId="0" fontId="5" fillId="0" borderId="0" xfId="0" applyFont="1"/>
    <xf numFmtId="0" fontId="7" fillId="0" borderId="0" xfId="1" applyFont="1"/>
    <xf numFmtId="0" fontId="95" fillId="0" borderId="0" xfId="0" applyFont="1" applyBorder="1" applyAlignment="1"/>
    <xf numFmtId="0" fontId="95" fillId="0" borderId="0" xfId="0" applyFont="1"/>
    <xf numFmtId="0" fontId="10" fillId="0" borderId="0" xfId="0" applyFont="1" applyAlignment="1">
      <alignment wrapText="1"/>
    </xf>
    <xf numFmtId="0" fontId="10" fillId="0" borderId="0" xfId="0" applyFont="1" applyAlignment="1">
      <alignment vertical="center" wrapText="1"/>
    </xf>
    <xf numFmtId="0" fontId="30" fillId="0" borderId="0" xfId="0" applyFont="1" applyAlignment="1">
      <alignment vertical="center"/>
    </xf>
    <xf numFmtId="0" fontId="95" fillId="0" borderId="0" xfId="0" applyFont="1" applyAlignment="1">
      <alignment vertical="center"/>
    </xf>
    <xf numFmtId="0" fontId="11" fillId="0" borderId="0" xfId="0" applyFont="1" applyAlignment="1">
      <alignment vertical="center"/>
    </xf>
    <xf numFmtId="0" fontId="22" fillId="0" borderId="0" xfId="0" applyFont="1" applyBorder="1" applyAlignment="1">
      <alignment vertical="center"/>
    </xf>
    <xf numFmtId="0" fontId="32" fillId="0" borderId="0" xfId="0" applyFont="1" applyBorder="1" applyAlignment="1">
      <alignment vertical="center"/>
    </xf>
    <xf numFmtId="0" fontId="95" fillId="0" borderId="0" xfId="0" applyFont="1" applyAlignment="1">
      <alignment horizontal="left" vertical="center"/>
    </xf>
    <xf numFmtId="0" fontId="95" fillId="3" borderId="0" xfId="0" applyFont="1" applyFill="1" applyAlignment="1">
      <alignment vertical="center"/>
    </xf>
    <xf numFmtId="0" fontId="11" fillId="0" borderId="0" xfId="0" applyFont="1" applyBorder="1" applyAlignment="1">
      <alignment horizontal="center" vertical="center"/>
    </xf>
    <xf numFmtId="0" fontId="22" fillId="0" borderId="0" xfId="0" applyFont="1" applyAlignment="1">
      <alignment vertical="center"/>
    </xf>
    <xf numFmtId="0" fontId="95" fillId="0" borderId="0" xfId="0" applyFont="1" applyBorder="1" applyAlignment="1">
      <alignment vertical="center"/>
    </xf>
    <xf numFmtId="0" fontId="11" fillId="0" borderId="0" xfId="0" applyFont="1" applyAlignment="1">
      <alignment vertical="center" wrapText="1"/>
    </xf>
    <xf numFmtId="0" fontId="7" fillId="0" borderId="0" xfId="1" applyFont="1" applyBorder="1"/>
    <xf numFmtId="0" fontId="9" fillId="0" borderId="0" xfId="1" applyFont="1" applyBorder="1" applyAlignment="1">
      <alignment horizontal="right" vertical="center" indent="1"/>
    </xf>
    <xf numFmtId="0" fontId="9" fillId="0" borderId="0" xfId="1" applyFont="1" applyBorder="1"/>
    <xf numFmtId="0" fontId="9" fillId="0" borderId="0" xfId="1" applyFont="1"/>
    <xf numFmtId="0" fontId="7" fillId="0" borderId="0" xfId="1" applyFont="1" applyBorder="1" applyAlignment="1">
      <alignment wrapText="1"/>
    </xf>
    <xf numFmtId="0" fontId="7" fillId="0" borderId="0" xfId="1" applyFont="1" applyAlignment="1">
      <alignment wrapText="1"/>
    </xf>
    <xf numFmtId="0" fontId="7" fillId="0" borderId="0" xfId="1" applyFont="1" applyFill="1" applyBorder="1" applyAlignment="1">
      <alignment wrapText="1"/>
    </xf>
    <xf numFmtId="0" fontId="7" fillId="0" borderId="0" xfId="1" applyFont="1" applyFill="1" applyBorder="1"/>
    <xf numFmtId="0" fontId="7" fillId="0" borderId="0" xfId="1" applyFont="1" applyFill="1" applyBorder="1" applyAlignment="1">
      <alignment vertical="center" wrapText="1"/>
    </xf>
    <xf numFmtId="0" fontId="9" fillId="0" borderId="0" xfId="1" applyFont="1" applyFill="1" applyBorder="1" applyAlignment="1">
      <alignment vertical="center" wrapText="1"/>
    </xf>
    <xf numFmtId="0" fontId="9" fillId="0" borderId="0" xfId="1" applyFont="1" applyAlignment="1">
      <alignment horizontal="right" vertical="center" indent="1"/>
    </xf>
    <xf numFmtId="0" fontId="7" fillId="0" borderId="0" xfId="1" applyFont="1" applyBorder="1" applyAlignment="1">
      <alignment vertical="center"/>
    </xf>
    <xf numFmtId="0" fontId="7" fillId="0" borderId="0" xfId="1" applyFont="1" applyAlignment="1">
      <alignment vertical="center"/>
    </xf>
    <xf numFmtId="0" fontId="12" fillId="0" borderId="0" xfId="0" applyFont="1" applyBorder="1" applyAlignment="1">
      <alignment horizontal="center" vertical="center"/>
    </xf>
    <xf numFmtId="0" fontId="96" fillId="0" borderId="0" xfId="0" applyFont="1" applyAlignment="1">
      <alignment horizontal="center" vertical="center" wrapText="1"/>
    </xf>
    <xf numFmtId="44" fontId="97" fillId="0" borderId="0" xfId="11" applyFont="1" applyAlignment="1">
      <alignment horizontal="center" vertical="center"/>
    </xf>
    <xf numFmtId="0" fontId="0" fillId="0" borderId="0" xfId="0" applyAlignment="1">
      <alignment horizontal="center" vertical="center" wrapText="1"/>
    </xf>
    <xf numFmtId="44" fontId="93" fillId="0" borderId="0" xfId="11" applyFont="1" applyAlignment="1">
      <alignment horizontal="center" vertical="center" wrapText="1"/>
    </xf>
    <xf numFmtId="44" fontId="93" fillId="0" borderId="0" xfId="11" applyFont="1" applyAlignment="1">
      <alignment horizontal="center" vertical="center"/>
    </xf>
    <xf numFmtId="44" fontId="93" fillId="0" borderId="1" xfId="11" applyFont="1" applyBorder="1" applyAlignment="1">
      <alignment horizontal="center" vertical="center"/>
    </xf>
    <xf numFmtId="0" fontId="0" fillId="0" borderId="0" xfId="0" applyAlignment="1">
      <alignment horizontal="center" vertical="center"/>
    </xf>
    <xf numFmtId="0" fontId="0" fillId="0" borderId="1" xfId="0" applyBorder="1"/>
    <xf numFmtId="44" fontId="93" fillId="0" borderId="0" xfId="11" applyFont="1"/>
    <xf numFmtId="0" fontId="14" fillId="0" borderId="0" xfId="0" applyFont="1" applyAlignment="1">
      <alignment horizontal="left" vertical="center" wrapText="1"/>
    </xf>
    <xf numFmtId="0" fontId="0" fillId="0" borderId="1" xfId="0" applyBorder="1" applyAlignment="1">
      <alignment horizontal="center" vertical="center" wrapText="1"/>
    </xf>
    <xf numFmtId="0" fontId="10" fillId="0" borderId="0" xfId="0" applyFont="1" applyFill="1" applyBorder="1" applyAlignment="1">
      <alignment vertical="center" wrapText="1"/>
    </xf>
    <xf numFmtId="0" fontId="0" fillId="0" borderId="6" xfId="0" applyBorder="1" applyAlignment="1">
      <alignment horizont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9" fontId="5" fillId="0" borderId="5" xfId="8" applyFont="1" applyBorder="1" applyAlignment="1">
      <alignment horizontal="center" vertical="center"/>
    </xf>
    <xf numFmtId="9" fontId="5" fillId="0" borderId="0" xfId="8" applyFont="1" applyBorder="1" applyAlignment="1">
      <alignment horizontal="center" vertical="center"/>
    </xf>
    <xf numFmtId="0" fontId="5" fillId="0" borderId="5" xfId="0" applyFont="1" applyBorder="1" applyAlignment="1">
      <alignment horizontal="center" vertical="center"/>
    </xf>
    <xf numFmtId="0" fontId="0" fillId="0" borderId="0" xfId="0" applyAlignment="1">
      <alignment horizontal="center"/>
    </xf>
    <xf numFmtId="0" fontId="0" fillId="0" borderId="1" xfId="0" applyBorder="1" applyAlignment="1">
      <alignment horizontal="center"/>
    </xf>
    <xf numFmtId="0" fontId="0" fillId="0" borderId="10" xfId="0" applyBorder="1" applyAlignment="1">
      <alignment horizontal="center"/>
    </xf>
    <xf numFmtId="0" fontId="0" fillId="0" borderId="11" xfId="0" applyBorder="1"/>
    <xf numFmtId="0" fontId="0" fillId="0" borderId="12" xfId="0" applyBorder="1"/>
    <xf numFmtId="0" fontId="0" fillId="0" borderId="1" xfId="0" applyBorder="1" applyAlignment="1">
      <alignment horizontal="center" vertical="center"/>
    </xf>
    <xf numFmtId="0" fontId="0" fillId="0" borderId="0" xfId="0" applyAlignment="1">
      <alignment horizontal="left"/>
    </xf>
    <xf numFmtId="0" fontId="0" fillId="0" borderId="4" xfId="0" applyBorder="1"/>
    <xf numFmtId="0" fontId="0" fillId="0" borderId="13" xfId="0" applyBorder="1"/>
    <xf numFmtId="0" fontId="0" fillId="0" borderId="4" xfId="0" applyBorder="1" applyAlignment="1">
      <alignment wrapText="1"/>
    </xf>
    <xf numFmtId="0" fontId="0" fillId="0" borderId="6" xfId="0" applyBorder="1" applyAlignment="1">
      <alignment horizontal="center" vertical="center"/>
    </xf>
    <xf numFmtId="0" fontId="0" fillId="0" borderId="4" xfId="0"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7" fillId="0" borderId="0" xfId="1" applyFont="1" applyFill="1" applyBorder="1" applyAlignment="1">
      <alignment horizontal="left" vertical="center"/>
    </xf>
    <xf numFmtId="0" fontId="7" fillId="0" borderId="0" xfId="1" applyFont="1" applyFill="1" applyBorder="1" applyAlignment="1">
      <alignment horizontal="left" vertical="center" wrapText="1"/>
    </xf>
    <xf numFmtId="0" fontId="0" fillId="0" borderId="1" xfId="0" applyBorder="1" applyAlignment="1">
      <alignment horizontal="center" vertical="center"/>
    </xf>
    <xf numFmtId="0" fontId="98" fillId="0" borderId="0" xfId="0" applyFont="1" applyAlignment="1">
      <alignment horizontal="right"/>
    </xf>
    <xf numFmtId="0" fontId="99" fillId="0" borderId="0" xfId="0" applyFont="1"/>
    <xf numFmtId="0" fontId="7" fillId="0" borderId="14" xfId="0" applyFont="1" applyBorder="1" applyAlignment="1">
      <alignment vertical="center"/>
    </xf>
    <xf numFmtId="2" fontId="7" fillId="0" borderId="14" xfId="0" applyNumberFormat="1" applyFont="1" applyBorder="1" applyAlignment="1">
      <alignment vertical="center"/>
    </xf>
    <xf numFmtId="165" fontId="7" fillId="0" borderId="14" xfId="0" applyNumberFormat="1" applyFont="1" applyBorder="1" applyAlignment="1">
      <alignment vertical="center"/>
    </xf>
    <xf numFmtId="0" fontId="7" fillId="0" borderId="0" xfId="0" applyFont="1" applyBorder="1" applyAlignment="1">
      <alignment horizontal="left" vertical="center"/>
    </xf>
    <xf numFmtId="0" fontId="7" fillId="0" borderId="0" xfId="0" quotePrefix="1" applyFont="1" applyBorder="1" applyAlignment="1">
      <alignment horizontal="left" vertical="center"/>
    </xf>
    <xf numFmtId="3" fontId="9" fillId="0" borderId="1" xfId="1" applyNumberFormat="1" applyFont="1" applyFill="1" applyBorder="1" applyAlignment="1" applyProtection="1">
      <alignment horizontal="center" vertical="center" wrapText="1"/>
    </xf>
    <xf numFmtId="3" fontId="9" fillId="6" borderId="1" xfId="1" applyNumberFormat="1" applyFont="1" applyFill="1" applyBorder="1" applyAlignment="1" applyProtection="1">
      <alignment horizontal="center" wrapText="1"/>
    </xf>
    <xf numFmtId="1" fontId="5" fillId="0" borderId="12" xfId="0" applyNumberFormat="1" applyFont="1" applyBorder="1" applyAlignment="1">
      <alignment horizontal="center" vertical="center" wrapText="1"/>
    </xf>
    <xf numFmtId="0" fontId="95" fillId="0" borderId="1" xfId="0" applyFont="1" applyBorder="1" applyAlignment="1">
      <alignment horizontal="center" vertical="center" wrapText="1"/>
    </xf>
    <xf numFmtId="0" fontId="0" fillId="0" borderId="1" xfId="0" applyBorder="1" applyAlignment="1">
      <alignment horizontal="center" vertical="center"/>
    </xf>
    <xf numFmtId="0" fontId="100" fillId="0" borderId="0" xfId="0" applyFont="1" applyAlignment="1">
      <alignment vertical="top"/>
    </xf>
    <xf numFmtId="0" fontId="0" fillId="7" borderId="4" xfId="0" applyFill="1" applyBorder="1"/>
    <xf numFmtId="0" fontId="0" fillId="0" borderId="12" xfId="0" applyBorder="1" applyAlignment="1">
      <alignment horizontal="center"/>
    </xf>
    <xf numFmtId="0" fontId="7" fillId="0" borderId="0" xfId="1" applyFont="1" applyFill="1"/>
    <xf numFmtId="0" fontId="7" fillId="0" borderId="0" xfId="1" applyFont="1" applyFill="1" applyAlignment="1">
      <alignment vertical="center"/>
    </xf>
    <xf numFmtId="0" fontId="12" fillId="0" borderId="15" xfId="0" applyFont="1" applyBorder="1" applyAlignment="1">
      <alignment vertical="center"/>
    </xf>
    <xf numFmtId="0" fontId="11" fillId="0" borderId="13" xfId="0" applyFont="1" applyBorder="1" applyAlignment="1">
      <alignment vertical="center"/>
    </xf>
    <xf numFmtId="165" fontId="7" fillId="0" borderId="0" xfId="0" applyNumberFormat="1" applyFont="1" applyBorder="1" applyAlignment="1">
      <alignment vertical="center"/>
    </xf>
    <xf numFmtId="0" fontId="8" fillId="3" borderId="16" xfId="0" applyFont="1" applyFill="1" applyBorder="1" applyAlignment="1">
      <alignment horizontal="left" vertical="center"/>
    </xf>
    <xf numFmtId="0" fontId="8" fillId="3" borderId="17" xfId="0" applyFont="1" applyFill="1" applyBorder="1" applyAlignment="1">
      <alignment horizontal="left" vertical="center"/>
    </xf>
    <xf numFmtId="0" fontId="9" fillId="0" borderId="12" xfId="0" applyFont="1" applyBorder="1" applyAlignment="1">
      <alignment horizontal="center" vertical="center" wrapText="1"/>
    </xf>
    <xf numFmtId="0" fontId="9" fillId="0" borderId="13" xfId="0" applyFont="1" applyBorder="1" applyAlignment="1">
      <alignment vertical="center" wrapText="1"/>
    </xf>
    <xf numFmtId="3" fontId="7" fillId="0" borderId="1" xfId="8" applyNumberFormat="1" applyFont="1" applyBorder="1" applyAlignment="1">
      <alignment horizontal="center" vertical="center" wrapText="1"/>
    </xf>
    <xf numFmtId="4" fontId="9" fillId="6" borderId="1" xfId="1" applyNumberFormat="1" applyFont="1" applyFill="1" applyBorder="1" applyAlignment="1" applyProtection="1">
      <alignment horizontal="center" wrapText="1"/>
    </xf>
    <xf numFmtId="4" fontId="7" fillId="0" borderId="1" xfId="8" applyNumberFormat="1" applyFont="1" applyBorder="1" applyAlignment="1">
      <alignment wrapText="1"/>
    </xf>
    <xf numFmtId="9" fontId="8" fillId="0" borderId="1" xfId="8" applyFont="1" applyBorder="1" applyAlignment="1">
      <alignment horizontal="center" wrapText="1"/>
    </xf>
    <xf numFmtId="0" fontId="11" fillId="0" borderId="0" xfId="0" applyFont="1"/>
    <xf numFmtId="0" fontId="11" fillId="0" borderId="0" xfId="0" applyFont="1" applyAlignment="1">
      <alignment horizontal="center"/>
    </xf>
    <xf numFmtId="0" fontId="11" fillId="0" borderId="0" xfId="0" applyFont="1" applyAlignment="1">
      <alignment horizontal="center" vertical="center"/>
    </xf>
    <xf numFmtId="0" fontId="5" fillId="0" borderId="0" xfId="0" applyFont="1" applyAlignment="1">
      <alignment horizontal="center"/>
    </xf>
    <xf numFmtId="0" fontId="5" fillId="0" borderId="0" xfId="0" applyFont="1" applyAlignment="1">
      <alignment horizontal="center" vertical="center"/>
    </xf>
    <xf numFmtId="0" fontId="3" fillId="0" borderId="18" xfId="0" applyFont="1" applyBorder="1" applyAlignment="1">
      <alignment horizontal="center" vertical="center"/>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11" fillId="0" borderId="20" xfId="0" applyFont="1" applyBorder="1" applyAlignment="1">
      <alignment horizontal="center" vertical="center" wrapText="1"/>
    </xf>
    <xf numFmtId="0" fontId="5" fillId="3" borderId="20"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9"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28" fillId="3" borderId="23" xfId="0" applyFont="1" applyFill="1" applyBorder="1" applyAlignment="1">
      <alignment horizontal="center" vertical="center" wrapText="1"/>
    </xf>
    <xf numFmtId="0" fontId="28" fillId="0" borderId="24"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left" vertical="center" wrapText="1"/>
    </xf>
    <xf numFmtId="0" fontId="10" fillId="0" borderId="28" xfId="0" applyFont="1" applyBorder="1" applyAlignment="1">
      <alignment wrapText="1"/>
    </xf>
    <xf numFmtId="0" fontId="10" fillId="0" borderId="29" xfId="0" applyFont="1" applyBorder="1" applyAlignment="1">
      <alignment wrapText="1"/>
    </xf>
    <xf numFmtId="0" fontId="11" fillId="0" borderId="0" xfId="0" applyFont="1" applyAlignment="1">
      <alignment wrapText="1"/>
    </xf>
    <xf numFmtId="0" fontId="28" fillId="0" borderId="25" xfId="0" applyFont="1" applyBorder="1" applyAlignment="1">
      <alignment horizontal="center" vertical="center"/>
    </xf>
    <xf numFmtId="0" fontId="28" fillId="0" borderId="30" xfId="0" applyFont="1" applyBorder="1" applyAlignment="1">
      <alignment horizontal="center" vertical="center"/>
    </xf>
    <xf numFmtId="0" fontId="11" fillId="0" borderId="0" xfId="0" applyFont="1" applyAlignment="1">
      <alignment horizontal="left" vertical="center"/>
    </xf>
    <xf numFmtId="0" fontId="28" fillId="0" borderId="22"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left" vertical="center"/>
    </xf>
    <xf numFmtId="0" fontId="10" fillId="0" borderId="32" xfId="0" applyFont="1" applyBorder="1"/>
    <xf numFmtId="0" fontId="10" fillId="0" borderId="33" xfId="0" applyFont="1" applyBorder="1"/>
    <xf numFmtId="0" fontId="28" fillId="0" borderId="19" xfId="0" applyFont="1" applyBorder="1" applyAlignment="1">
      <alignment horizontal="center" vertical="center"/>
    </xf>
    <xf numFmtId="0" fontId="28" fillId="0" borderId="32"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26" xfId="0" applyFont="1" applyBorder="1" applyAlignment="1">
      <alignment horizontal="center" vertical="center"/>
    </xf>
    <xf numFmtId="0" fontId="28" fillId="0" borderId="12" xfId="0" applyFont="1" applyBorder="1" applyAlignment="1">
      <alignment horizontal="left" vertical="center" wrapText="1"/>
    </xf>
    <xf numFmtId="0" fontId="28" fillId="0" borderId="30" xfId="0" applyFont="1" applyBorder="1" applyAlignment="1">
      <alignment horizontal="center" vertical="center" wrapText="1"/>
    </xf>
    <xf numFmtId="0" fontId="10" fillId="0" borderId="20" xfId="0" applyFont="1" applyBorder="1" applyAlignment="1">
      <alignment horizontal="center" vertical="center" wrapText="1"/>
    </xf>
    <xf numFmtId="0" fontId="28" fillId="0" borderId="23" xfId="0" applyFont="1" applyBorder="1" applyAlignment="1">
      <alignment horizontal="center" vertical="center"/>
    </xf>
    <xf numFmtId="0" fontId="10" fillId="0" borderId="23" xfId="0" applyFont="1" applyBorder="1" applyAlignment="1">
      <alignment horizontal="center" vertical="center"/>
    </xf>
    <xf numFmtId="0" fontId="28" fillId="0" borderId="34"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23" xfId="0" applyFont="1" applyBorder="1" applyAlignment="1">
      <alignment horizontal="left" vertical="center" wrapText="1"/>
    </xf>
    <xf numFmtId="0" fontId="28" fillId="0" borderId="25" xfId="0" applyFont="1" applyBorder="1" applyAlignment="1">
      <alignment horizontal="center"/>
    </xf>
    <xf numFmtId="0" fontId="3" fillId="0" borderId="27" xfId="0" applyFont="1" applyBorder="1" applyAlignment="1">
      <alignment horizontal="center" vertical="center"/>
    </xf>
    <xf numFmtId="0" fontId="28" fillId="0" borderId="37" xfId="0" applyFont="1" applyBorder="1" applyAlignment="1">
      <alignment wrapText="1"/>
    </xf>
    <xf numFmtId="0" fontId="28" fillId="0" borderId="30" xfId="0" applyFont="1" applyBorder="1" applyAlignment="1">
      <alignment horizontal="center"/>
    </xf>
    <xf numFmtId="0" fontId="28" fillId="0" borderId="6" xfId="0" applyFont="1" applyBorder="1" applyAlignment="1">
      <alignment wrapText="1"/>
    </xf>
    <xf numFmtId="0" fontId="28" fillId="0" borderId="22" xfId="0" applyFont="1" applyBorder="1" applyAlignment="1">
      <alignment horizontal="center"/>
    </xf>
    <xf numFmtId="0" fontId="28" fillId="0" borderId="38" xfId="0" applyFont="1" applyBorder="1" applyAlignment="1">
      <alignment vertical="center"/>
    </xf>
    <xf numFmtId="0" fontId="28" fillId="0" borderId="37" xfId="0" applyFont="1" applyBorder="1"/>
    <xf numFmtId="0" fontId="28" fillId="0" borderId="6" xfId="0" applyFont="1" applyBorder="1"/>
    <xf numFmtId="0" fontId="28" fillId="0" borderId="39" xfId="0" applyFont="1" applyBorder="1" applyAlignment="1">
      <alignment horizontal="left" vertical="center"/>
    </xf>
    <xf numFmtId="0" fontId="28" fillId="0" borderId="34" xfId="0" applyFont="1" applyBorder="1" applyAlignment="1">
      <alignment horizontal="left" vertical="center"/>
    </xf>
    <xf numFmtId="0" fontId="28" fillId="0" borderId="40" xfId="0" applyFont="1" applyBorder="1" applyAlignment="1">
      <alignment horizontal="left" vertical="center"/>
    </xf>
    <xf numFmtId="0" fontId="10" fillId="0" borderId="0" xfId="0" applyFont="1"/>
    <xf numFmtId="0" fontId="10" fillId="0" borderId="34" xfId="0" applyFont="1" applyBorder="1" applyAlignment="1">
      <alignment horizontal="center" vertical="center"/>
    </xf>
    <xf numFmtId="0" fontId="10" fillId="0" borderId="0" xfId="0" applyFont="1" applyAlignment="1">
      <alignment horizontal="center" vertical="center"/>
    </xf>
    <xf numFmtId="0" fontId="10" fillId="2" borderId="34" xfId="0" applyFont="1" applyFill="1" applyBorder="1" applyAlignment="1">
      <alignment horizontal="center"/>
    </xf>
    <xf numFmtId="0" fontId="10" fillId="2" borderId="4" xfId="0" applyFont="1" applyFill="1" applyBorder="1"/>
    <xf numFmtId="0" fontId="21" fillId="0" borderId="27" xfId="0" applyFont="1" applyFill="1" applyBorder="1"/>
    <xf numFmtId="0" fontId="21" fillId="0" borderId="41" xfId="0" applyFont="1" applyFill="1" applyBorder="1"/>
    <xf numFmtId="0" fontId="10" fillId="0" borderId="12"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10" xfId="0" applyFont="1" applyBorder="1" applyAlignment="1">
      <alignment horizontal="center" vertical="center"/>
    </xf>
    <xf numFmtId="0" fontId="10" fillId="0" borderId="43" xfId="0" applyFont="1" applyBorder="1" applyAlignment="1">
      <alignment horizontal="center" vertical="center"/>
    </xf>
    <xf numFmtId="0" fontId="10" fillId="2" borderId="40" xfId="0" applyFont="1" applyFill="1" applyBorder="1" applyAlignment="1">
      <alignment horizontal="center"/>
    </xf>
    <xf numFmtId="0" fontId="10" fillId="2" borderId="24" xfId="0" applyFont="1" applyFill="1" applyBorder="1"/>
    <xf numFmtId="0" fontId="10" fillId="0" borderId="0" xfId="0" applyFont="1" applyBorder="1"/>
    <xf numFmtId="0" fontId="21" fillId="0" borderId="27" xfId="0" applyFont="1" applyBorder="1" applyAlignment="1">
      <alignment horizontal="center"/>
    </xf>
    <xf numFmtId="0" fontId="21" fillId="0" borderId="0" xfId="0" applyFont="1" applyBorder="1"/>
    <xf numFmtId="0" fontId="21" fillId="0" borderId="0" xfId="0" applyFont="1" applyBorder="1" applyAlignment="1">
      <alignment horizontal="center" vertical="center"/>
    </xf>
    <xf numFmtId="0" fontId="10" fillId="0" borderId="44" xfId="0" applyFont="1" applyBorder="1" applyAlignment="1">
      <alignment horizontal="center" vertical="center"/>
    </xf>
    <xf numFmtId="0" fontId="10" fillId="0" borderId="12" xfId="0" applyFont="1" applyBorder="1" applyAlignment="1">
      <alignment horizontal="left" wrapText="1"/>
    </xf>
    <xf numFmtId="0" fontId="10" fillId="0" borderId="13" xfId="0" applyFont="1" applyBorder="1" applyAlignment="1">
      <alignment horizontal="center" vertical="center"/>
    </xf>
    <xf numFmtId="0" fontId="10" fillId="0" borderId="1" xfId="0" applyFont="1" applyBorder="1" applyAlignment="1">
      <alignment wrapText="1"/>
    </xf>
    <xf numFmtId="0" fontId="10" fillId="0" borderId="4" xfId="0" applyFont="1" applyBorder="1" applyAlignment="1">
      <alignment horizontal="center" vertical="center"/>
    </xf>
    <xf numFmtId="0" fontId="10" fillId="0" borderId="1" xfId="0" applyFont="1" applyBorder="1" applyAlignment="1">
      <alignment horizontal="left" wrapText="1"/>
    </xf>
    <xf numFmtId="0" fontId="10" fillId="0" borderId="40" xfId="0" applyFont="1" applyBorder="1" applyAlignment="1">
      <alignment horizontal="center" vertical="center"/>
    </xf>
    <xf numFmtId="0" fontId="10" fillId="0" borderId="23" xfId="0" applyFont="1" applyBorder="1" applyAlignment="1">
      <alignment wrapText="1"/>
    </xf>
    <xf numFmtId="0" fontId="10" fillId="0" borderId="24" xfId="0" applyFont="1" applyBorder="1" applyAlignment="1">
      <alignment horizontal="center" vertical="center"/>
    </xf>
    <xf numFmtId="0" fontId="9" fillId="2" borderId="1" xfId="1" applyFont="1" applyFill="1" applyBorder="1" applyAlignment="1">
      <alignment vertical="center"/>
    </xf>
    <xf numFmtId="0" fontId="9" fillId="3" borderId="0" xfId="1" applyFont="1" applyFill="1" applyBorder="1" applyAlignment="1">
      <alignment vertical="center"/>
    </xf>
    <xf numFmtId="0" fontId="8" fillId="2" borderId="1" xfId="1" applyFont="1" applyFill="1" applyBorder="1" applyAlignment="1">
      <alignment horizontal="left" vertical="center"/>
    </xf>
    <xf numFmtId="0" fontId="7" fillId="2" borderId="1" xfId="1" applyFont="1" applyFill="1" applyBorder="1" applyAlignment="1">
      <alignment vertical="center"/>
    </xf>
    <xf numFmtId="0" fontId="22" fillId="0" borderId="0" xfId="0" applyFont="1" applyAlignment="1">
      <alignment horizontal="left" vertical="center"/>
    </xf>
    <xf numFmtId="3" fontId="9" fillId="8" borderId="1" xfId="1" applyNumberFormat="1" applyFont="1" applyFill="1" applyBorder="1" applyAlignment="1" applyProtection="1">
      <alignment horizontal="center" vertical="center" wrapText="1"/>
    </xf>
    <xf numFmtId="0" fontId="0" fillId="0" borderId="1" xfId="0" applyBorder="1" applyAlignment="1">
      <alignment horizontal="center" vertical="center"/>
    </xf>
    <xf numFmtId="0" fontId="30" fillId="0" borderId="1" xfId="0" applyFont="1" applyBorder="1" applyAlignment="1">
      <alignment horizontal="center" vertical="center"/>
    </xf>
    <xf numFmtId="0" fontId="30"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0" fillId="0" borderId="0" xfId="0" applyAlignment="1">
      <alignment horizontal="left" vertical="center" wrapText="1"/>
    </xf>
    <xf numFmtId="0" fontId="12" fillId="0" borderId="1" xfId="0" applyFont="1" applyBorder="1" applyAlignment="1">
      <alignment horizontal="center" vertical="center"/>
    </xf>
    <xf numFmtId="0" fontId="0" fillId="0" borderId="1" xfId="0" applyBorder="1" applyAlignment="1">
      <alignment horizontal="center" vertical="center"/>
    </xf>
    <xf numFmtId="0" fontId="28" fillId="0" borderId="14" xfId="0" applyFont="1" applyBorder="1" applyAlignment="1">
      <alignment horizontal="left" vertical="center"/>
    </xf>
    <xf numFmtId="0" fontId="12" fillId="0" borderId="1" xfId="0" applyFont="1" applyBorder="1" applyAlignment="1">
      <alignment horizontal="center"/>
    </xf>
    <xf numFmtId="0" fontId="28" fillId="0" borderId="0" xfId="0" applyFont="1" applyBorder="1" applyAlignment="1">
      <alignment horizontal="center" vertical="center" wrapText="1"/>
    </xf>
    <xf numFmtId="0" fontId="30" fillId="0" borderId="1" xfId="0" applyFont="1" applyBorder="1" applyAlignment="1">
      <alignment horizontal="center"/>
    </xf>
    <xf numFmtId="0" fontId="30" fillId="0" borderId="1" xfId="0" applyFont="1" applyBorder="1" applyAlignment="1">
      <alignment horizontal="left"/>
    </xf>
    <xf numFmtId="0" fontId="30" fillId="0" borderId="0" xfId="0" applyFont="1"/>
    <xf numFmtId="0" fontId="11" fillId="0" borderId="1" xfId="0" applyFont="1" applyBorder="1" applyAlignment="1">
      <alignment horizontal="center"/>
    </xf>
    <xf numFmtId="0" fontId="12" fillId="0" borderId="1" xfId="0" applyFont="1" applyFill="1" applyBorder="1" applyAlignment="1">
      <alignment horizontal="center" vertical="center"/>
    </xf>
    <xf numFmtId="0" fontId="30" fillId="0" borderId="1" xfId="0" applyFont="1" applyFill="1" applyBorder="1" applyAlignment="1">
      <alignment horizontal="center" vertical="center"/>
    </xf>
    <xf numFmtId="0" fontId="11" fillId="0" borderId="1" xfId="0" applyFont="1" applyFill="1" applyBorder="1" applyAlignment="1">
      <alignment horizontal="center"/>
    </xf>
    <xf numFmtId="0" fontId="12" fillId="0" borderId="1" xfId="0" applyFont="1" applyFill="1" applyBorder="1" applyAlignment="1">
      <alignment horizontal="center"/>
    </xf>
    <xf numFmtId="0" fontId="30" fillId="0" borderId="1" xfId="0" applyFont="1" applyBorder="1" applyAlignment="1">
      <alignment horizontal="center" wrapText="1"/>
    </xf>
    <xf numFmtId="0" fontId="10" fillId="0" borderId="1" xfId="0" applyFont="1" applyBorder="1" applyAlignment="1">
      <alignment horizontal="center" vertical="center"/>
    </xf>
    <xf numFmtId="0" fontId="11" fillId="0" borderId="0" xfId="0" applyFont="1" applyFill="1"/>
    <xf numFmtId="0" fontId="10" fillId="0" borderId="44"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0" xfId="0" applyFont="1" applyFill="1" applyAlignment="1">
      <alignment horizontal="center" vertical="center"/>
    </xf>
    <xf numFmtId="0" fontId="10" fillId="0" borderId="0" xfId="0" applyFont="1" applyFill="1"/>
    <xf numFmtId="0" fontId="11" fillId="0" borderId="0" xfId="0" applyFont="1" applyFill="1" applyAlignment="1">
      <alignment horizontal="center" vertical="center"/>
    </xf>
    <xf numFmtId="0" fontId="9" fillId="0" borderId="0" xfId="1" applyFont="1" applyBorder="1" applyAlignment="1">
      <alignment horizontal="right" vertical="center"/>
    </xf>
    <xf numFmtId="0" fontId="3" fillId="0" borderId="0" xfId="1" applyFont="1" applyBorder="1" applyAlignment="1">
      <alignment vertical="center"/>
    </xf>
    <xf numFmtId="0" fontId="3" fillId="0" borderId="0" xfId="1" applyFont="1" applyAlignment="1">
      <alignment vertical="center"/>
    </xf>
    <xf numFmtId="0" fontId="28" fillId="0" borderId="0" xfId="1" applyFont="1" applyBorder="1" applyAlignment="1">
      <alignment vertical="center"/>
    </xf>
    <xf numFmtId="0" fontId="28" fillId="0" borderId="0" xfId="1" applyFont="1" applyAlignment="1">
      <alignment vertical="center"/>
    </xf>
    <xf numFmtId="0" fontId="7" fillId="0" borderId="0" xfId="1" applyFont="1" applyBorder="1" applyAlignment="1">
      <alignment vertical="center" wrapText="1"/>
    </xf>
    <xf numFmtId="0" fontId="7" fillId="0" borderId="0" xfId="1" applyFont="1" applyAlignment="1">
      <alignment vertical="center" wrapText="1"/>
    </xf>
    <xf numFmtId="0" fontId="7" fillId="0" borderId="17" xfId="1" applyFont="1" applyBorder="1" applyAlignment="1">
      <alignment vertical="center"/>
    </xf>
    <xf numFmtId="0" fontId="7" fillId="3" borderId="0" xfId="1" applyFont="1" applyFill="1" applyAlignment="1">
      <alignment vertical="center"/>
    </xf>
    <xf numFmtId="0" fontId="9" fillId="0" borderId="0" xfId="1" applyFont="1" applyAlignment="1">
      <alignment horizontal="right" vertical="center"/>
    </xf>
    <xf numFmtId="0" fontId="56" fillId="0" borderId="0" xfId="1" applyFont="1"/>
    <xf numFmtId="49" fontId="56" fillId="0" borderId="0" xfId="1" applyNumberFormat="1" applyFont="1" applyAlignment="1">
      <alignment horizontal="center"/>
    </xf>
    <xf numFmtId="49" fontId="57" fillId="0" borderId="0" xfId="1" applyNumberFormat="1" applyFont="1" applyAlignment="1">
      <alignment horizontal="left"/>
    </xf>
    <xf numFmtId="49" fontId="58" fillId="0" borderId="0" xfId="1" applyNumberFormat="1" applyFont="1" applyAlignment="1">
      <alignment horizontal="left"/>
    </xf>
    <xf numFmtId="49" fontId="56" fillId="0" borderId="0" xfId="1" applyNumberFormat="1" applyFont="1" applyAlignment="1">
      <alignment horizontal="center" vertical="center"/>
    </xf>
    <xf numFmtId="49" fontId="56" fillId="3" borderId="1" xfId="1" applyNumberFormat="1" applyFont="1" applyFill="1" applyBorder="1" applyAlignment="1">
      <alignment horizontal="center" vertical="center" wrapText="1"/>
    </xf>
    <xf numFmtId="49" fontId="56" fillId="0" borderId="1" xfId="1" applyNumberFormat="1" applyFont="1" applyBorder="1" applyAlignment="1">
      <alignment horizontal="center" vertical="center" wrapText="1"/>
    </xf>
    <xf numFmtId="0" fontId="56" fillId="0" borderId="1" xfId="1" applyFont="1" applyBorder="1" applyAlignment="1">
      <alignment horizontal="center" vertical="center" wrapText="1"/>
    </xf>
    <xf numFmtId="0" fontId="56" fillId="0" borderId="0" xfId="1" applyFont="1" applyAlignment="1">
      <alignment vertical="center"/>
    </xf>
    <xf numFmtId="4" fontId="64" fillId="0" borderId="1" xfId="1" applyNumberFormat="1" applyFont="1" applyBorder="1" applyAlignment="1">
      <alignment horizontal="center"/>
    </xf>
    <xf numFmtId="49" fontId="65" fillId="0" borderId="1" xfId="1" applyNumberFormat="1" applyFont="1" applyBorder="1" applyAlignment="1">
      <alignment horizontal="left"/>
    </xf>
    <xf numFmtId="49" fontId="65" fillId="0" borderId="1" xfId="1" applyNumberFormat="1" applyFont="1" applyBorder="1" applyAlignment="1">
      <alignment horizontal="center"/>
    </xf>
    <xf numFmtId="49" fontId="65" fillId="0" borderId="1" xfId="1" applyNumberFormat="1" applyFont="1" applyBorder="1" applyAlignment="1">
      <alignment horizontal="center" vertical="center"/>
    </xf>
    <xf numFmtId="1" fontId="67" fillId="0" borderId="1" xfId="1" applyNumberFormat="1" applyFont="1" applyBorder="1"/>
    <xf numFmtId="0" fontId="9" fillId="3" borderId="0" xfId="4" applyFont="1" applyFill="1" applyAlignment="1">
      <alignment vertical="center"/>
    </xf>
    <xf numFmtId="0" fontId="7" fillId="3" borderId="0" xfId="4" applyFont="1" applyFill="1" applyAlignment="1">
      <alignment vertical="center"/>
    </xf>
    <xf numFmtId="0" fontId="7" fillId="3" borderId="19" xfId="4" applyFont="1" applyFill="1" applyBorder="1" applyAlignment="1">
      <alignment horizontal="center" vertical="center"/>
    </xf>
    <xf numFmtId="0" fontId="7" fillId="3" borderId="30" xfId="4" applyFont="1" applyFill="1" applyBorder="1" applyAlignment="1">
      <alignment horizontal="center" vertical="center"/>
    </xf>
    <xf numFmtId="0" fontId="7" fillId="3" borderId="45" xfId="4" applyFont="1" applyFill="1" applyBorder="1" applyAlignment="1">
      <alignment horizontal="center" vertical="center"/>
    </xf>
    <xf numFmtId="0" fontId="7" fillId="3" borderId="25" xfId="4" applyFont="1" applyFill="1" applyBorder="1" applyAlignment="1">
      <alignment horizontal="center" vertical="center"/>
    </xf>
    <xf numFmtId="0" fontId="7" fillId="3" borderId="26" xfId="4" applyFont="1" applyFill="1" applyBorder="1" applyAlignment="1">
      <alignment horizontal="center" vertical="center"/>
    </xf>
    <xf numFmtId="0" fontId="7" fillId="3" borderId="31" xfId="4" applyFont="1" applyFill="1" applyBorder="1" applyAlignment="1">
      <alignment horizontal="center" vertical="center"/>
    </xf>
    <xf numFmtId="0" fontId="7" fillId="3" borderId="46" xfId="4" applyFont="1" applyFill="1" applyBorder="1" applyAlignment="1">
      <alignment vertical="center"/>
    </xf>
    <xf numFmtId="0" fontId="7" fillId="3" borderId="18" xfId="4" applyFont="1" applyFill="1" applyBorder="1" applyAlignment="1">
      <alignment vertical="center"/>
    </xf>
    <xf numFmtId="0" fontId="7" fillId="3" borderId="47" xfId="4" applyFont="1" applyFill="1" applyBorder="1" applyAlignment="1">
      <alignment vertical="center"/>
    </xf>
    <xf numFmtId="0" fontId="7" fillId="3" borderId="28" xfId="4" applyFont="1" applyFill="1" applyBorder="1" applyAlignment="1">
      <alignment vertical="center"/>
    </xf>
    <xf numFmtId="0" fontId="7" fillId="3" borderId="29" xfId="4" applyFont="1" applyFill="1" applyBorder="1" applyAlignment="1">
      <alignment vertical="center"/>
    </xf>
    <xf numFmtId="0" fontId="24" fillId="0" borderId="27"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48" xfId="0" applyFont="1" applyBorder="1" applyAlignment="1">
      <alignment horizontal="center" vertical="center" wrapText="1"/>
    </xf>
    <xf numFmtId="0" fontId="25" fillId="0" borderId="18" xfId="0" applyFont="1" applyBorder="1" applyAlignment="1">
      <alignment horizontal="center" vertical="center" wrapText="1"/>
    </xf>
    <xf numFmtId="0" fontId="7" fillId="3" borderId="0" xfId="4" applyFont="1" applyFill="1" applyBorder="1" applyAlignment="1">
      <alignment vertical="center"/>
    </xf>
    <xf numFmtId="0" fontId="7" fillId="3" borderId="49" xfId="4" applyFont="1" applyFill="1" applyBorder="1" applyAlignment="1">
      <alignment vertical="center"/>
    </xf>
    <xf numFmtId="2" fontId="14" fillId="5" borderId="25" xfId="0" applyNumberFormat="1" applyFont="1" applyFill="1" applyBorder="1" applyAlignment="1">
      <alignment horizontal="center" vertical="center"/>
    </xf>
    <xf numFmtId="49" fontId="56" fillId="3" borderId="16" xfId="4" applyNumberFormat="1" applyFont="1" applyFill="1" applyBorder="1"/>
    <xf numFmtId="0" fontId="56" fillId="3" borderId="4" xfId="4" quotePrefix="1" applyFont="1" applyFill="1" applyBorder="1"/>
    <xf numFmtId="0" fontId="7" fillId="0" borderId="25" xfId="4" applyFont="1" applyFill="1" applyBorder="1" applyAlignment="1">
      <alignment horizontal="center" vertical="center"/>
    </xf>
    <xf numFmtId="0" fontId="7" fillId="3" borderId="5" xfId="4" applyFont="1" applyFill="1" applyBorder="1" applyAlignment="1">
      <alignment vertical="center"/>
    </xf>
    <xf numFmtId="0" fontId="7" fillId="3" borderId="50" xfId="4" applyFont="1" applyFill="1" applyBorder="1" applyAlignment="1">
      <alignment vertical="center"/>
    </xf>
    <xf numFmtId="0" fontId="7" fillId="3" borderId="22" xfId="4" applyFont="1" applyFill="1" applyBorder="1" applyAlignment="1">
      <alignment horizontal="center" vertical="center"/>
    </xf>
    <xf numFmtId="0" fontId="7" fillId="3" borderId="51" xfId="4" applyFont="1" applyFill="1" applyBorder="1" applyAlignment="1">
      <alignment horizontal="center" vertical="center"/>
    </xf>
    <xf numFmtId="0" fontId="9" fillId="3" borderId="47" xfId="4" applyFont="1" applyFill="1" applyBorder="1" applyAlignment="1">
      <alignment vertical="center"/>
    </xf>
    <xf numFmtId="0" fontId="9" fillId="3" borderId="28" xfId="4" applyFont="1" applyFill="1" applyBorder="1" applyAlignment="1">
      <alignment vertical="center"/>
    </xf>
    <xf numFmtId="0" fontId="9" fillId="3" borderId="29" xfId="4" applyFont="1" applyFill="1" applyBorder="1" applyAlignment="1">
      <alignment vertical="center"/>
    </xf>
    <xf numFmtId="0" fontId="9" fillId="4" borderId="28" xfId="4" applyFont="1" applyFill="1" applyBorder="1" applyAlignment="1">
      <alignment vertical="center"/>
    </xf>
    <xf numFmtId="0" fontId="9" fillId="4" borderId="29" xfId="4" applyFont="1" applyFill="1" applyBorder="1" applyAlignment="1">
      <alignment vertical="center"/>
    </xf>
    <xf numFmtId="2" fontId="71" fillId="3" borderId="18" xfId="0" applyNumberFormat="1" applyFont="1" applyFill="1" applyBorder="1" applyAlignment="1">
      <alignment horizontal="center" vertical="center"/>
    </xf>
    <xf numFmtId="0" fontId="9" fillId="0" borderId="0" xfId="4" applyFont="1" applyFill="1" applyAlignment="1">
      <alignment vertical="center"/>
    </xf>
    <xf numFmtId="0" fontId="7" fillId="0" borderId="0" xfId="4" applyFont="1" applyFill="1" applyAlignment="1">
      <alignment vertical="center"/>
    </xf>
    <xf numFmtId="0" fontId="25" fillId="0" borderId="27" xfId="0" applyFont="1" applyBorder="1" applyAlignment="1">
      <alignment horizontal="center" vertical="center" wrapText="1"/>
    </xf>
    <xf numFmtId="0" fontId="25" fillId="0" borderId="52" xfId="0" applyFont="1" applyBorder="1" applyAlignment="1">
      <alignment horizontal="center" vertical="center" wrapText="1"/>
    </xf>
    <xf numFmtId="0" fontId="7" fillId="3" borderId="53" xfId="4" applyFont="1" applyFill="1" applyBorder="1" applyAlignment="1">
      <alignment vertical="center"/>
    </xf>
    <xf numFmtId="0" fontId="9" fillId="3" borderId="53" xfId="4" applyFont="1" applyFill="1" applyBorder="1" applyAlignment="1">
      <alignment vertical="center"/>
    </xf>
    <xf numFmtId="0" fontId="9" fillId="3" borderId="54" xfId="4" applyFont="1" applyFill="1" applyBorder="1" applyAlignment="1">
      <alignment vertical="center"/>
    </xf>
    <xf numFmtId="0" fontId="56" fillId="7" borderId="13" xfId="4" applyFont="1" applyFill="1" applyBorder="1"/>
    <xf numFmtId="0" fontId="7" fillId="0" borderId="37" xfId="4" applyFont="1" applyFill="1" applyBorder="1" applyAlignment="1">
      <alignment horizontal="left" vertical="center"/>
    </xf>
    <xf numFmtId="0" fontId="22" fillId="0" borderId="22" xfId="0" applyFont="1" applyBorder="1" applyAlignment="1">
      <alignment horizontal="center" vertical="center"/>
    </xf>
    <xf numFmtId="0" fontId="7" fillId="3" borderId="4" xfId="4" applyFont="1" applyFill="1" applyBorder="1" applyAlignment="1">
      <alignment horizontal="center" vertical="center"/>
    </xf>
    <xf numFmtId="0" fontId="9" fillId="0" borderId="28" xfId="4" applyFont="1" applyFill="1" applyBorder="1" applyAlignment="1">
      <alignment vertical="center"/>
    </xf>
    <xf numFmtId="0" fontId="73" fillId="3" borderId="0" xfId="4" applyFont="1" applyFill="1" applyAlignment="1">
      <alignment vertical="center"/>
    </xf>
    <xf numFmtId="0" fontId="5" fillId="0" borderId="0" xfId="0" applyFont="1" applyFill="1" applyAlignment="1">
      <alignment vertical="center"/>
    </xf>
    <xf numFmtId="44" fontId="93" fillId="0" borderId="0" xfId="11" applyFont="1" applyAlignment="1">
      <alignment horizontal="left" vertical="center" wrapText="1"/>
    </xf>
    <xf numFmtId="0" fontId="93" fillId="0" borderId="0" xfId="11" applyNumberFormat="1" applyFont="1" applyAlignment="1">
      <alignment horizontal="left" vertical="center" wrapText="1"/>
    </xf>
    <xf numFmtId="0" fontId="0" fillId="0" borderId="53" xfId="0" applyBorder="1" applyAlignment="1">
      <alignment horizontal="left" vertical="center" wrapText="1"/>
    </xf>
    <xf numFmtId="0" fontId="101" fillId="0" borderId="1" xfId="0" applyFont="1" applyFill="1" applyBorder="1" applyAlignment="1">
      <alignment horizontal="center" vertical="center" wrapText="1"/>
    </xf>
    <xf numFmtId="0" fontId="101" fillId="0" borderId="0" xfId="0" applyFont="1" applyAlignment="1">
      <alignment horizontal="center" vertical="center"/>
    </xf>
    <xf numFmtId="0" fontId="101" fillId="0" borderId="0" xfId="0" applyFont="1"/>
    <xf numFmtId="0" fontId="93" fillId="0" borderId="1" xfId="11" applyNumberFormat="1" applyFont="1" applyFill="1" applyBorder="1" applyAlignment="1">
      <alignment horizontal="center" vertical="center" wrapText="1"/>
    </xf>
    <xf numFmtId="0" fontId="0" fillId="0" borderId="1" xfId="0" applyFill="1" applyBorder="1" applyAlignment="1">
      <alignment horizontal="center" vertical="center" wrapText="1"/>
    </xf>
    <xf numFmtId="9" fontId="93" fillId="0" borderId="1" xfId="9" applyFont="1" applyFill="1" applyBorder="1" applyAlignment="1">
      <alignment horizontal="center" vertical="center" wrapText="1"/>
    </xf>
    <xf numFmtId="0" fontId="101" fillId="0" borderId="1" xfId="11" applyNumberFormat="1" applyFont="1" applyFill="1" applyBorder="1" applyAlignment="1">
      <alignment horizontal="center" vertical="center" wrapText="1"/>
    </xf>
    <xf numFmtId="0" fontId="0" fillId="0" borderId="10" xfId="0" applyBorder="1" applyAlignment="1">
      <alignment horizontal="center" vertical="center" wrapText="1"/>
    </xf>
    <xf numFmtId="0" fontId="10" fillId="0" borderId="0" xfId="0" applyFont="1" applyAlignment="1">
      <alignment vertical="center"/>
    </xf>
    <xf numFmtId="0" fontId="11" fillId="2" borderId="29" xfId="0" applyFont="1" applyFill="1" applyBorder="1" applyAlignment="1" applyProtection="1">
      <alignment vertical="center" wrapText="1"/>
      <protection locked="0"/>
    </xf>
    <xf numFmtId="4" fontId="11" fillId="0" borderId="42" xfId="0" applyNumberFormat="1" applyFont="1" applyBorder="1" applyAlignment="1">
      <alignment vertical="center"/>
    </xf>
    <xf numFmtId="4" fontId="11" fillId="0" borderId="12" xfId="0" applyNumberFormat="1" applyFont="1" applyBorder="1" applyAlignment="1">
      <alignment vertical="center"/>
    </xf>
    <xf numFmtId="4" fontId="11" fillId="0" borderId="55" xfId="0" applyNumberFormat="1" applyFont="1" applyBorder="1" applyAlignment="1">
      <alignment vertical="center"/>
    </xf>
    <xf numFmtId="0" fontId="11" fillId="2" borderId="29" xfId="0" applyFont="1" applyFill="1" applyBorder="1" applyAlignment="1">
      <alignment vertical="center" wrapText="1"/>
    </xf>
    <xf numFmtId="4" fontId="11" fillId="2" borderId="18" xfId="0" applyNumberFormat="1" applyFont="1" applyFill="1" applyBorder="1" applyAlignment="1">
      <alignment vertical="center"/>
    </xf>
    <xf numFmtId="4" fontId="11" fillId="2" borderId="47" xfId="0" applyNumberFormat="1" applyFont="1" applyFill="1" applyBorder="1" applyAlignment="1">
      <alignment vertical="center"/>
    </xf>
    <xf numFmtId="4" fontId="11" fillId="2" borderId="29" xfId="0" applyNumberFormat="1" applyFont="1" applyFill="1" applyBorder="1" applyAlignment="1">
      <alignment vertical="center"/>
    </xf>
    <xf numFmtId="0" fontId="11" fillId="2" borderId="18" xfId="0" applyFont="1" applyFill="1" applyBorder="1" applyAlignment="1">
      <alignment vertical="center" wrapText="1"/>
    </xf>
    <xf numFmtId="4" fontId="11" fillId="2" borderId="27" xfId="0" applyNumberFormat="1" applyFont="1" applyFill="1" applyBorder="1" applyAlignment="1">
      <alignment vertical="center"/>
    </xf>
    <xf numFmtId="4" fontId="11" fillId="2" borderId="52" xfId="0" applyNumberFormat="1" applyFont="1" applyFill="1" applyBorder="1" applyAlignment="1">
      <alignment vertical="center"/>
    </xf>
    <xf numFmtId="4" fontId="10" fillId="0" borderId="0" xfId="0" applyNumberFormat="1" applyFont="1" applyAlignment="1">
      <alignment vertical="center"/>
    </xf>
    <xf numFmtId="0" fontId="11" fillId="2" borderId="18" xfId="0" applyFont="1" applyFill="1" applyBorder="1" applyAlignment="1" applyProtection="1">
      <alignment vertical="center" wrapText="1"/>
      <protection locked="0"/>
    </xf>
    <xf numFmtId="4" fontId="11" fillId="0" borderId="22" xfId="0" applyNumberFormat="1" applyFont="1" applyFill="1" applyBorder="1" applyAlignment="1">
      <alignment vertical="center"/>
    </xf>
    <xf numFmtId="4" fontId="11" fillId="0" borderId="31" xfId="0" applyNumberFormat="1" applyFont="1" applyFill="1" applyBorder="1" applyAlignment="1">
      <alignment vertical="center"/>
    </xf>
    <xf numFmtId="4" fontId="12" fillId="4" borderId="56" xfId="0" applyNumberFormat="1" applyFont="1" applyFill="1" applyBorder="1" applyAlignment="1">
      <alignment vertical="center"/>
    </xf>
    <xf numFmtId="0" fontId="76" fillId="0" borderId="0" xfId="0" applyFont="1" applyAlignment="1">
      <alignment vertical="center"/>
    </xf>
    <xf numFmtId="0" fontId="22" fillId="0" borderId="0" xfId="0" applyFont="1" applyFill="1" applyAlignment="1">
      <alignment vertical="center"/>
    </xf>
    <xf numFmtId="0" fontId="21" fillId="3" borderId="0" xfId="0" applyFont="1" applyFill="1" applyAlignment="1">
      <alignment vertical="center" wrapText="1"/>
    </xf>
    <xf numFmtId="0" fontId="21" fillId="3" borderId="0" xfId="0" applyFont="1" applyFill="1" applyBorder="1" applyAlignment="1">
      <alignment vertical="center" wrapText="1"/>
    </xf>
    <xf numFmtId="0" fontId="10" fillId="0" borderId="0" xfId="0" applyFont="1" applyBorder="1" applyAlignment="1">
      <alignment vertical="center"/>
    </xf>
    <xf numFmtId="0" fontId="28" fillId="2" borderId="1" xfId="1" applyFont="1" applyFill="1" applyBorder="1" applyAlignment="1">
      <alignment vertical="center"/>
    </xf>
    <xf numFmtId="0" fontId="28" fillId="2" borderId="1" xfId="1" applyFont="1" applyFill="1" applyBorder="1" applyAlignment="1">
      <alignment horizontal="left" vertical="center"/>
    </xf>
    <xf numFmtId="0" fontId="28" fillId="5" borderId="1" xfId="1" applyFont="1" applyFill="1" applyBorder="1" applyAlignment="1">
      <alignment horizontal="left" vertical="center"/>
    </xf>
    <xf numFmtId="0" fontId="26" fillId="4" borderId="6" xfId="0" applyFont="1" applyFill="1" applyBorder="1" applyAlignment="1">
      <alignment horizontal="center" vertical="center"/>
    </xf>
    <xf numFmtId="0" fontId="26" fillId="4" borderId="6" xfId="0" applyFont="1" applyFill="1" applyBorder="1" applyAlignment="1">
      <alignment horizontal="center" vertical="center" wrapText="1"/>
    </xf>
    <xf numFmtId="0" fontId="77" fillId="2" borderId="12" xfId="1" applyFont="1" applyFill="1" applyBorder="1" applyAlignment="1">
      <alignment horizontal="center" vertical="center"/>
    </xf>
    <xf numFmtId="0" fontId="26" fillId="4" borderId="1" xfId="0" applyFont="1" applyFill="1" applyBorder="1" applyAlignment="1">
      <alignment horizontal="center" vertical="center"/>
    </xf>
    <xf numFmtId="0" fontId="77" fillId="2" borderId="1" xfId="1" applyFont="1" applyFill="1" applyBorder="1" applyAlignment="1">
      <alignment horizontal="center" vertical="center"/>
    </xf>
    <xf numFmtId="0" fontId="79" fillId="0" borderId="1" xfId="1" applyNumberFormat="1" applyFont="1" applyFill="1" applyBorder="1" applyAlignment="1" applyProtection="1">
      <alignment horizontal="center" vertical="center" wrapText="1"/>
    </xf>
    <xf numFmtId="3" fontId="79" fillId="5" borderId="1" xfId="1" applyNumberFormat="1" applyFont="1" applyFill="1" applyBorder="1" applyAlignment="1" applyProtection="1">
      <alignment vertical="center" wrapText="1"/>
      <protection locked="0"/>
    </xf>
    <xf numFmtId="3" fontId="79" fillId="0" borderId="1" xfId="1" applyNumberFormat="1" applyFont="1" applyFill="1" applyBorder="1" applyAlignment="1" applyProtection="1">
      <alignment vertical="center" wrapText="1"/>
      <protection locked="0"/>
    </xf>
    <xf numFmtId="0" fontId="79" fillId="0" borderId="10" xfId="1" applyNumberFormat="1" applyFont="1" applyFill="1" applyBorder="1" applyAlignment="1" applyProtection="1">
      <alignment horizontal="center" vertical="center" wrapText="1"/>
    </xf>
    <xf numFmtId="3" fontId="79" fillId="5" borderId="10" xfId="1" applyNumberFormat="1" applyFont="1" applyFill="1" applyBorder="1" applyAlignment="1" applyProtection="1">
      <alignment vertical="center" wrapText="1"/>
      <protection locked="0"/>
    </xf>
    <xf numFmtId="3" fontId="79" fillId="0" borderId="10" xfId="1" applyNumberFormat="1" applyFont="1" applyFill="1" applyBorder="1" applyAlignment="1" applyProtection="1">
      <alignment vertical="center" wrapText="1"/>
      <protection locked="0"/>
    </xf>
    <xf numFmtId="1" fontId="78" fillId="3" borderId="1" xfId="0" applyNumberFormat="1" applyFont="1" applyFill="1" applyBorder="1" applyAlignment="1" applyProtection="1">
      <alignment vertical="center" wrapText="1"/>
      <protection hidden="1"/>
    </xf>
    <xf numFmtId="0" fontId="79" fillId="0" borderId="12" xfId="1" applyNumberFormat="1" applyFont="1" applyFill="1" applyBorder="1" applyAlignment="1" applyProtection="1">
      <alignment horizontal="center" vertical="center" wrapText="1"/>
    </xf>
    <xf numFmtId="3" fontId="79" fillId="5" borderId="12" xfId="1" applyNumberFormat="1" applyFont="1" applyFill="1" applyBorder="1" applyAlignment="1" applyProtection="1">
      <alignment vertical="center" wrapText="1"/>
      <protection locked="0"/>
    </xf>
    <xf numFmtId="3" fontId="79" fillId="0" borderId="12" xfId="1" applyNumberFormat="1" applyFont="1" applyFill="1" applyBorder="1" applyAlignment="1" applyProtection="1">
      <alignment vertical="center" wrapText="1"/>
      <protection locked="0"/>
    </xf>
    <xf numFmtId="0" fontId="79" fillId="0" borderId="0" xfId="1" applyFont="1" applyFill="1" applyBorder="1" applyAlignment="1">
      <alignment horizontal="left" vertical="center"/>
    </xf>
    <xf numFmtId="0" fontId="79" fillId="0" borderId="0" xfId="1" applyFont="1" applyFill="1" applyBorder="1" applyAlignment="1">
      <alignment vertical="center"/>
    </xf>
    <xf numFmtId="0" fontId="79" fillId="0" borderId="0" xfId="1" applyFont="1" applyFill="1" applyBorder="1" applyAlignment="1">
      <alignment horizontal="left" vertical="center" wrapText="1"/>
    </xf>
    <xf numFmtId="0" fontId="77" fillId="3" borderId="0" xfId="1" applyFont="1" applyFill="1" applyBorder="1" applyAlignment="1">
      <alignment horizontal="right" vertical="center"/>
    </xf>
    <xf numFmtId="0" fontId="79" fillId="3" borderId="0" xfId="1" applyFont="1" applyFill="1" applyBorder="1" applyAlignment="1">
      <alignment vertical="center"/>
    </xf>
    <xf numFmtId="0" fontId="79" fillId="3" borderId="0" xfId="1" applyFont="1" applyFill="1" applyAlignment="1">
      <alignment vertical="center"/>
    </xf>
    <xf numFmtId="0" fontId="79" fillId="0" borderId="0" xfId="1" applyFont="1" applyFill="1" applyBorder="1" applyAlignment="1">
      <alignment vertical="center" wrapText="1"/>
    </xf>
    <xf numFmtId="10" fontId="79" fillId="0" borderId="0" xfId="1" applyNumberFormat="1" applyFont="1" applyFill="1" applyBorder="1" applyAlignment="1">
      <alignment vertical="center" wrapText="1"/>
    </xf>
    <xf numFmtId="0" fontId="79" fillId="3" borderId="0" xfId="1" applyFont="1" applyFill="1" applyBorder="1" applyAlignment="1" applyProtection="1">
      <alignment vertical="center" wrapText="1"/>
      <protection locked="0"/>
    </xf>
    <xf numFmtId="0" fontId="77" fillId="0" borderId="16" xfId="1" applyFont="1" applyFill="1" applyBorder="1" applyAlignment="1">
      <alignment horizontal="left" vertical="center"/>
    </xf>
    <xf numFmtId="0" fontId="77" fillId="0" borderId="17" xfId="1" applyFont="1" applyFill="1" applyBorder="1" applyAlignment="1">
      <alignment horizontal="left" vertical="center"/>
    </xf>
    <xf numFmtId="0" fontId="79" fillId="3" borderId="0" xfId="1" applyFont="1" applyFill="1" applyBorder="1" applyAlignment="1" applyProtection="1">
      <alignment vertical="center"/>
      <protection locked="0"/>
    </xf>
    <xf numFmtId="0" fontId="79" fillId="0" borderId="16" xfId="1" applyFont="1" applyFill="1" applyBorder="1" applyAlignment="1">
      <alignment horizontal="left" vertical="center"/>
    </xf>
    <xf numFmtId="0" fontId="79" fillId="0" borderId="17" xfId="1" applyFont="1" applyFill="1" applyBorder="1" applyAlignment="1">
      <alignment horizontal="left" vertical="center"/>
    </xf>
    <xf numFmtId="3" fontId="77" fillId="0" borderId="0" xfId="1" applyNumberFormat="1" applyFont="1" applyAlignment="1">
      <alignment horizontal="right" vertical="center"/>
    </xf>
    <xf numFmtId="0" fontId="79" fillId="0" borderId="0" xfId="1" applyFont="1" applyAlignment="1">
      <alignment vertical="center"/>
    </xf>
    <xf numFmtId="0" fontId="79" fillId="0" borderId="17" xfId="1" applyFont="1" applyFill="1" applyBorder="1" applyAlignment="1">
      <alignment horizontal="left" vertical="center" wrapText="1"/>
    </xf>
    <xf numFmtId="0" fontId="77" fillId="0" borderId="0" xfId="1" applyFont="1" applyAlignment="1">
      <alignment horizontal="right" vertical="center"/>
    </xf>
    <xf numFmtId="0" fontId="79" fillId="2" borderId="1" xfId="1" applyFont="1" applyFill="1" applyBorder="1" applyAlignment="1">
      <alignment vertical="center"/>
    </xf>
    <xf numFmtId="0" fontId="78" fillId="0" borderId="19" xfId="0" applyFont="1" applyBorder="1" applyAlignment="1">
      <alignment vertical="center" wrapText="1"/>
    </xf>
    <xf numFmtId="0" fontId="78" fillId="0" borderId="30" xfId="0" applyFont="1" applyBorder="1" applyAlignment="1">
      <alignment vertical="center" wrapText="1"/>
    </xf>
    <xf numFmtId="0" fontId="78" fillId="0" borderId="39" xfId="0" applyFont="1" applyBorder="1" applyAlignment="1">
      <alignment vertical="center" wrapText="1"/>
    </xf>
    <xf numFmtId="0" fontId="79" fillId="0" borderId="57" xfId="0" applyFont="1" applyBorder="1" applyAlignment="1">
      <alignment vertical="center" wrapText="1"/>
    </xf>
    <xf numFmtId="0" fontId="78" fillId="0" borderId="57" xfId="0" applyFont="1" applyBorder="1" applyAlignment="1">
      <alignment vertical="center" wrapText="1"/>
    </xf>
    <xf numFmtId="0" fontId="79" fillId="0" borderId="57" xfId="0" applyFont="1" applyFill="1" applyBorder="1" applyAlignment="1">
      <alignment vertical="center" wrapText="1"/>
    </xf>
    <xf numFmtId="0" fontId="79" fillId="0" borderId="35" xfId="0" applyFont="1" applyFill="1" applyBorder="1" applyAlignment="1">
      <alignment vertical="center" wrapText="1"/>
    </xf>
    <xf numFmtId="0" fontId="79" fillId="0" borderId="36" xfId="0" applyFont="1" applyFill="1" applyBorder="1" applyAlignment="1">
      <alignment vertical="center" wrapText="1"/>
    </xf>
    <xf numFmtId="0" fontId="102" fillId="0" borderId="1" xfId="0" applyFont="1" applyFill="1" applyBorder="1" applyAlignment="1">
      <alignment horizontal="center" vertical="center" wrapText="1"/>
    </xf>
    <xf numFmtId="0" fontId="95" fillId="0" borderId="0" xfId="0" applyFont="1" applyAlignment="1">
      <alignment horizontal="left" indent="1"/>
    </xf>
    <xf numFmtId="0" fontId="12" fillId="0" borderId="1" xfId="0" applyFont="1" applyFill="1" applyBorder="1" applyAlignment="1">
      <alignment horizontal="left" vertical="center" indent="1"/>
    </xf>
    <xf numFmtId="0" fontId="11" fillId="0" borderId="58" xfId="0" applyFont="1" applyBorder="1"/>
    <xf numFmtId="0" fontId="0" fillId="0" borderId="34" xfId="0" applyBorder="1"/>
    <xf numFmtId="0" fontId="30" fillId="0" borderId="34" xfId="0" applyFont="1" applyBorder="1" applyAlignment="1" applyProtection="1">
      <alignment horizontal="center" vertical="center"/>
    </xf>
    <xf numFmtId="0" fontId="30" fillId="0" borderId="4" xfId="0" applyFont="1" applyBorder="1" applyAlignment="1" applyProtection="1">
      <alignment horizontal="center" vertical="center"/>
    </xf>
    <xf numFmtId="0" fontId="30" fillId="0" borderId="59" xfId="0" applyFont="1" applyBorder="1" applyAlignment="1" applyProtection="1">
      <alignment horizontal="center" vertical="center" wrapText="1"/>
    </xf>
    <xf numFmtId="0" fontId="28" fillId="0" borderId="34" xfId="0" applyFont="1" applyBorder="1" applyAlignment="1" applyProtection="1">
      <alignment horizontal="center" vertical="center" wrapText="1"/>
      <protection locked="0"/>
    </xf>
    <xf numFmtId="0" fontId="28" fillId="0" borderId="6" xfId="0" applyFont="1" applyBorder="1" applyAlignment="1" applyProtection="1">
      <alignment horizontal="left" vertical="center"/>
      <protection locked="0"/>
    </xf>
    <xf numFmtId="0" fontId="11" fillId="0" borderId="59" xfId="0" applyFont="1" applyBorder="1" applyProtection="1">
      <protection locked="0"/>
    </xf>
    <xf numFmtId="0" fontId="28" fillId="0" borderId="60" xfId="0" applyFont="1" applyBorder="1" applyAlignment="1" applyProtection="1">
      <alignment horizontal="center" vertical="center" wrapText="1"/>
      <protection locked="0"/>
    </xf>
    <xf numFmtId="0" fontId="11" fillId="0" borderId="43" xfId="0" applyFont="1" applyBorder="1" applyProtection="1">
      <protection locked="0"/>
    </xf>
    <xf numFmtId="0" fontId="28" fillId="0" borderId="40" xfId="0" applyFont="1" applyBorder="1" applyAlignment="1" applyProtection="1">
      <alignment horizontal="center" vertical="center" wrapText="1"/>
      <protection locked="0"/>
    </xf>
    <xf numFmtId="0" fontId="28" fillId="0" borderId="38" xfId="0" applyFont="1" applyBorder="1" applyAlignment="1" applyProtection="1">
      <alignment horizontal="left" vertical="center"/>
      <protection locked="0"/>
    </xf>
    <xf numFmtId="0" fontId="11" fillId="0" borderId="56" xfId="0" applyFont="1" applyBorder="1" applyProtection="1">
      <protection locked="0"/>
    </xf>
    <xf numFmtId="44" fontId="93" fillId="0" borderId="59" xfId="11" applyFont="1"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61" xfId="0" applyBorder="1" applyAlignment="1" applyProtection="1">
      <alignment horizontal="left"/>
      <protection locked="0"/>
    </xf>
    <xf numFmtId="0" fontId="0" fillId="0" borderId="0" xfId="0" applyBorder="1" applyAlignment="1" applyProtection="1">
      <alignment horizontal="left"/>
      <protection locked="0"/>
    </xf>
    <xf numFmtId="0" fontId="0" fillId="0" borderId="49" xfId="0" applyBorder="1" applyAlignment="1" applyProtection="1">
      <alignment horizontal="left"/>
      <protection locked="0"/>
    </xf>
    <xf numFmtId="0" fontId="0" fillId="0" borderId="34" xfId="0" applyBorder="1" applyProtection="1">
      <protection locked="0"/>
    </xf>
    <xf numFmtId="0" fontId="0" fillId="0" borderId="35" xfId="0" applyBorder="1" applyAlignment="1" applyProtection="1">
      <alignment horizontal="center"/>
      <protection locked="0"/>
    </xf>
    <xf numFmtId="0" fontId="0" fillId="0" borderId="14" xfId="0" applyBorder="1" applyAlignment="1" applyProtection="1">
      <alignment horizontal="center"/>
      <protection locked="0"/>
    </xf>
    <xf numFmtId="0" fontId="0" fillId="0" borderId="58" xfId="0" applyBorder="1" applyProtection="1">
      <protection locked="0"/>
    </xf>
    <xf numFmtId="0" fontId="0" fillId="0" borderId="61" xfId="0" applyBorder="1" applyAlignment="1" applyProtection="1">
      <alignment horizontal="center"/>
      <protection locked="0"/>
    </xf>
    <xf numFmtId="0" fontId="0" fillId="0" borderId="0" xfId="0" applyBorder="1" applyAlignment="1" applyProtection="1">
      <alignment horizontal="center"/>
      <protection locked="0"/>
    </xf>
    <xf numFmtId="0" fontId="0" fillId="0" borderId="49" xfId="0" applyBorder="1" applyProtection="1">
      <protection locked="0"/>
    </xf>
    <xf numFmtId="0" fontId="0" fillId="0" borderId="51" xfId="0" applyBorder="1" applyAlignment="1" applyProtection="1">
      <alignment horizontal="center"/>
      <protection locked="0"/>
    </xf>
    <xf numFmtId="0" fontId="0" fillId="0" borderId="62" xfId="0" applyBorder="1" applyAlignment="1" applyProtection="1">
      <alignment horizontal="center"/>
      <protection locked="0"/>
    </xf>
    <xf numFmtId="0" fontId="0" fillId="0" borderId="63" xfId="0" applyBorder="1" applyProtection="1">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left"/>
      <protection locked="0"/>
    </xf>
    <xf numFmtId="0" fontId="0" fillId="0" borderId="17" xfId="0" applyBorder="1" applyAlignment="1" applyProtection="1">
      <alignment horizontal="left"/>
      <protection locked="0"/>
    </xf>
    <xf numFmtId="0" fontId="0" fillId="0" borderId="1" xfId="0" applyBorder="1" applyProtection="1">
      <protection locked="0"/>
    </xf>
    <xf numFmtId="0" fontId="0" fillId="0" borderId="15" xfId="0" applyBorder="1" applyAlignment="1" applyProtection="1">
      <alignment horizontal="center"/>
      <protection locked="0"/>
    </xf>
    <xf numFmtId="0" fontId="0" fillId="0" borderId="64" xfId="0" applyBorder="1" applyProtection="1">
      <protection locked="0"/>
    </xf>
    <xf numFmtId="0" fontId="0" fillId="0" borderId="16" xfId="0" applyBorder="1" applyAlignment="1" applyProtection="1">
      <alignment horizontal="center"/>
      <protection locked="0"/>
    </xf>
    <xf numFmtId="0" fontId="0" fillId="0" borderId="17" xfId="0" applyBorder="1" applyProtection="1">
      <protection locked="0"/>
    </xf>
    <xf numFmtId="0" fontId="0" fillId="0" borderId="13" xfId="0" applyBorder="1" applyAlignment="1" applyProtection="1">
      <alignment horizontal="center"/>
      <protection locked="0"/>
    </xf>
    <xf numFmtId="0" fontId="0" fillId="0" borderId="53" xfId="0" applyBorder="1" applyAlignment="1" applyProtection="1">
      <alignment horizontal="center"/>
      <protection locked="0"/>
    </xf>
    <xf numFmtId="0" fontId="0" fillId="0" borderId="37" xfId="0" applyBorder="1" applyProtection="1">
      <protection locked="0"/>
    </xf>
    <xf numFmtId="0" fontId="11" fillId="5" borderId="1" xfId="0" applyFont="1" applyFill="1" applyBorder="1" applyAlignment="1" applyProtection="1">
      <alignment vertical="center"/>
      <protection locked="0"/>
    </xf>
    <xf numFmtId="0" fontId="5" fillId="5" borderId="1" xfId="0" applyFont="1" applyFill="1" applyBorder="1" applyAlignment="1" applyProtection="1">
      <alignment horizontal="center" vertical="center" wrapText="1"/>
      <protection locked="0"/>
    </xf>
    <xf numFmtId="0" fontId="95" fillId="0" borderId="1" xfId="0" applyFont="1" applyBorder="1" applyAlignment="1" applyProtection="1">
      <alignment horizontal="center" vertical="center"/>
      <protection locked="0"/>
    </xf>
    <xf numFmtId="0" fontId="5" fillId="0" borderId="65" xfId="0" applyFont="1" applyBorder="1" applyAlignment="1" applyProtection="1">
      <alignment vertical="center"/>
      <protection locked="0"/>
    </xf>
    <xf numFmtId="0" fontId="5" fillId="0" borderId="2" xfId="0" applyFont="1" applyBorder="1" applyAlignment="1" applyProtection="1">
      <alignment vertical="center" wrapText="1"/>
      <protection locked="0"/>
    </xf>
    <xf numFmtId="0" fontId="5" fillId="0" borderId="8" xfId="0" applyFont="1" applyBorder="1" applyAlignment="1" applyProtection="1">
      <alignment vertical="center"/>
      <protection locked="0"/>
    </xf>
    <xf numFmtId="0" fontId="5" fillId="0" borderId="3" xfId="0" applyFont="1" applyBorder="1" applyAlignment="1" applyProtection="1">
      <alignment vertical="center" wrapText="1"/>
      <protection locked="0"/>
    </xf>
    <xf numFmtId="0" fontId="5" fillId="0" borderId="7" xfId="0" applyFont="1" applyBorder="1" applyAlignment="1" applyProtection="1">
      <alignment vertical="center"/>
      <protection locked="0"/>
    </xf>
    <xf numFmtId="0" fontId="5" fillId="0" borderId="3" xfId="0" applyFont="1" applyBorder="1" applyAlignment="1" applyProtection="1">
      <alignment vertical="center"/>
      <protection locked="0"/>
    </xf>
    <xf numFmtId="0" fontId="7" fillId="0" borderId="14" xfId="0" applyFont="1" applyBorder="1" applyAlignment="1" applyProtection="1">
      <alignment vertical="center"/>
      <protection locked="0"/>
    </xf>
    <xf numFmtId="2" fontId="7" fillId="0" borderId="14" xfId="0" applyNumberFormat="1" applyFont="1" applyBorder="1" applyAlignment="1" applyProtection="1">
      <alignment vertical="center"/>
      <protection locked="0"/>
    </xf>
    <xf numFmtId="0" fontId="5" fillId="0" borderId="0" xfId="0" applyFont="1" applyBorder="1" applyAlignment="1" applyProtection="1">
      <alignment vertical="center"/>
      <protection locked="0"/>
    </xf>
    <xf numFmtId="165" fontId="7" fillId="0" borderId="14" xfId="0" applyNumberFormat="1" applyFont="1" applyBorder="1" applyAlignment="1" applyProtection="1">
      <alignment vertical="center"/>
      <protection locked="0"/>
    </xf>
    <xf numFmtId="0" fontId="95" fillId="0" borderId="0" xfId="0" applyFont="1" applyAlignment="1" applyProtection="1">
      <alignment vertical="center"/>
      <protection locked="0"/>
    </xf>
    <xf numFmtId="0" fontId="95" fillId="9" borderId="1" xfId="0" applyFont="1" applyFill="1" applyBorder="1" applyAlignment="1" applyProtection="1">
      <alignment vertical="center"/>
      <protection locked="0"/>
    </xf>
    <xf numFmtId="165" fontId="5" fillId="5" borderId="1" xfId="0" applyNumberFormat="1" applyFont="1" applyFill="1" applyBorder="1" applyAlignment="1" applyProtection="1">
      <alignment horizontal="center" vertical="center"/>
      <protection locked="0"/>
    </xf>
    <xf numFmtId="165" fontId="11" fillId="5" borderId="1" xfId="0" applyNumberFormat="1" applyFont="1" applyFill="1" applyBorder="1" applyAlignment="1" applyProtection="1">
      <alignment vertical="center"/>
      <protection locked="0"/>
    </xf>
    <xf numFmtId="165" fontId="7" fillId="5" borderId="4" xfId="0" applyNumberFormat="1" applyFont="1" applyFill="1" applyBorder="1" applyAlignment="1" applyProtection="1">
      <alignment vertical="center" wrapText="1"/>
      <protection locked="0"/>
    </xf>
    <xf numFmtId="165" fontId="5" fillId="5" borderId="1" xfId="0" applyNumberFormat="1" applyFont="1" applyFill="1" applyBorder="1" applyAlignment="1" applyProtection="1">
      <alignment vertical="center"/>
      <protection locked="0"/>
    </xf>
    <xf numFmtId="9" fontId="5" fillId="0" borderId="1" xfId="8" applyFont="1" applyBorder="1" applyAlignment="1" applyProtection="1">
      <alignment horizontal="center" vertical="center"/>
      <protection locked="0"/>
    </xf>
    <xf numFmtId="9" fontId="5" fillId="0" borderId="4" xfId="8"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166" fontId="5" fillId="0" borderId="0" xfId="8" applyNumberFormat="1" applyFont="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0" fontId="9" fillId="0" borderId="1" xfId="0" applyFont="1" applyBorder="1" applyAlignment="1" applyProtection="1">
      <alignment vertical="center" wrapText="1"/>
      <protection locked="0"/>
    </xf>
    <xf numFmtId="0" fontId="5" fillId="0" borderId="0" xfId="0" applyFont="1" applyBorder="1" applyAlignment="1" applyProtection="1">
      <alignment horizontal="left" vertical="center" wrapText="1"/>
      <protection locked="0"/>
    </xf>
    <xf numFmtId="0" fontId="5" fillId="0" borderId="0" xfId="0" applyFont="1" applyBorder="1" applyAlignment="1" applyProtection="1">
      <alignment horizontal="center" vertical="center" wrapText="1"/>
      <protection locked="0"/>
    </xf>
    <xf numFmtId="0" fontId="5" fillId="0" borderId="66" xfId="0" applyFont="1" applyBorder="1" applyAlignment="1" applyProtection="1">
      <alignment horizontal="left" vertical="center" wrapText="1"/>
      <protection locked="0"/>
    </xf>
    <xf numFmtId="0" fontId="11" fillId="0" borderId="0" xfId="0" applyFont="1" applyAlignment="1" applyProtection="1">
      <alignment vertical="center"/>
      <protection locked="0"/>
    </xf>
    <xf numFmtId="0" fontId="16" fillId="0" borderId="0"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7" fillId="0" borderId="0" xfId="0" applyFont="1" applyBorder="1" applyAlignment="1" applyProtection="1">
      <alignment vertical="center"/>
      <protection locked="0"/>
    </xf>
    <xf numFmtId="0" fontId="22" fillId="0" borderId="0" xfId="0" applyFont="1" applyAlignment="1" applyProtection="1">
      <alignment vertical="center"/>
      <protection locked="0"/>
    </xf>
    <xf numFmtId="0" fontId="5" fillId="0" borderId="0" xfId="1" applyFont="1" applyFill="1" applyBorder="1" applyAlignment="1" applyProtection="1">
      <alignment vertical="center"/>
      <protection locked="0"/>
    </xf>
    <xf numFmtId="0" fontId="7" fillId="0" borderId="0" xfId="1" applyFont="1" applyFill="1" applyBorder="1" applyAlignment="1" applyProtection="1">
      <alignment vertical="center"/>
      <protection locked="0"/>
    </xf>
    <xf numFmtId="0" fontId="7" fillId="0" borderId="0" xfId="1" applyFont="1" applyFill="1" applyBorder="1" applyAlignment="1" applyProtection="1">
      <alignment horizontal="left" vertical="center"/>
      <protection locked="0"/>
    </xf>
    <xf numFmtId="0" fontId="7" fillId="5" borderId="1" xfId="1" applyFont="1" applyFill="1" applyBorder="1" applyAlignment="1" applyProtection="1">
      <alignment horizontal="left" vertical="center"/>
      <protection locked="0"/>
    </xf>
    <xf numFmtId="0" fontId="5" fillId="2" borderId="1" xfId="1" applyFont="1" applyFill="1" applyBorder="1" applyAlignment="1" applyProtection="1">
      <alignment vertical="center"/>
      <protection locked="0"/>
    </xf>
    <xf numFmtId="0" fontId="5" fillId="0" borderId="12" xfId="0" applyFont="1" applyBorder="1" applyAlignment="1" applyProtection="1">
      <alignment vertical="center"/>
    </xf>
    <xf numFmtId="0" fontId="5" fillId="0" borderId="1" xfId="0" applyFont="1" applyBorder="1" applyAlignment="1" applyProtection="1">
      <alignment vertical="center"/>
    </xf>
    <xf numFmtId="0" fontId="9" fillId="0" borderId="1" xfId="0" applyFont="1" applyBorder="1" applyAlignment="1" applyProtection="1">
      <alignment horizontal="center" vertical="center" wrapText="1"/>
    </xf>
    <xf numFmtId="0" fontId="9" fillId="0" borderId="1" xfId="0" applyFont="1" applyBorder="1" applyAlignment="1" applyProtection="1">
      <alignment vertical="center" wrapText="1"/>
    </xf>
    <xf numFmtId="0" fontId="5" fillId="2" borderId="1" xfId="1" applyFont="1" applyFill="1" applyBorder="1" applyAlignment="1" applyProtection="1">
      <alignment vertical="center"/>
    </xf>
    <xf numFmtId="165" fontId="5" fillId="0" borderId="1" xfId="0" applyNumberFormat="1" applyFont="1" applyFill="1" applyBorder="1" applyAlignment="1" applyProtection="1">
      <alignment horizontal="center" vertical="center"/>
      <protection locked="0"/>
    </xf>
    <xf numFmtId="2" fontId="22" fillId="5" borderId="11" xfId="0" applyNumberFormat="1" applyFont="1" applyFill="1" applyBorder="1" applyAlignment="1" applyProtection="1">
      <alignment horizontal="center" vertical="center"/>
      <protection locked="0"/>
    </xf>
    <xf numFmtId="2" fontId="14" fillId="5" borderId="12" xfId="0" applyNumberFormat="1" applyFont="1" applyFill="1" applyBorder="1" applyAlignment="1" applyProtection="1">
      <alignment horizontal="center" vertical="center"/>
      <protection locked="0"/>
    </xf>
    <xf numFmtId="2" fontId="10" fillId="5" borderId="11" xfId="0" applyNumberFormat="1" applyFont="1" applyFill="1" applyBorder="1" applyAlignment="1" applyProtection="1">
      <alignment horizontal="center" vertical="center"/>
      <protection locked="0"/>
    </xf>
    <xf numFmtId="2" fontId="22" fillId="5" borderId="16" xfId="0" applyNumberFormat="1" applyFont="1" applyFill="1" applyBorder="1" applyAlignment="1" applyProtection="1">
      <alignment horizontal="center" vertical="center"/>
      <protection locked="0"/>
    </xf>
    <xf numFmtId="2" fontId="22" fillId="5" borderId="12" xfId="0" applyNumberFormat="1" applyFont="1" applyFill="1" applyBorder="1" applyAlignment="1" applyProtection="1">
      <alignment horizontal="center" vertical="center"/>
      <protection locked="0"/>
    </xf>
    <xf numFmtId="2" fontId="14" fillId="5" borderId="1" xfId="0" applyNumberFormat="1" applyFont="1" applyFill="1" applyBorder="1" applyAlignment="1" applyProtection="1">
      <alignment horizontal="center" vertical="center"/>
      <protection locked="0"/>
    </xf>
    <xf numFmtId="2" fontId="10" fillId="5" borderId="12" xfId="0" applyNumberFormat="1" applyFont="1" applyFill="1" applyBorder="1" applyAlignment="1" applyProtection="1">
      <alignment horizontal="center" vertical="center"/>
      <protection locked="0"/>
    </xf>
    <xf numFmtId="2" fontId="22" fillId="5" borderId="10" xfId="0" applyNumberFormat="1" applyFont="1" applyFill="1" applyBorder="1" applyAlignment="1" applyProtection="1">
      <alignment horizontal="center" vertical="center"/>
      <protection locked="0"/>
    </xf>
    <xf numFmtId="2" fontId="22" fillId="5" borderId="15" xfId="0" applyNumberFormat="1" applyFont="1" applyFill="1" applyBorder="1" applyAlignment="1" applyProtection="1">
      <alignment horizontal="center" vertical="center"/>
      <protection locked="0"/>
    </xf>
    <xf numFmtId="2" fontId="7" fillId="5" borderId="11" xfId="0" applyNumberFormat="1" applyFont="1" applyFill="1" applyBorder="1" applyAlignment="1" applyProtection="1">
      <alignment horizontal="center" vertical="center"/>
      <protection locked="0"/>
    </xf>
    <xf numFmtId="2" fontId="47" fillId="5" borderId="1" xfId="0" applyNumberFormat="1" applyFont="1" applyFill="1" applyBorder="1" applyAlignment="1" applyProtection="1">
      <alignment horizontal="center" vertical="center"/>
      <protection locked="0"/>
    </xf>
    <xf numFmtId="2" fontId="14" fillId="5" borderId="10" xfId="0" applyNumberFormat="1" applyFont="1" applyFill="1" applyBorder="1" applyAlignment="1" applyProtection="1">
      <alignment horizontal="center" vertical="center"/>
      <protection locked="0"/>
    </xf>
    <xf numFmtId="2" fontId="47" fillId="5" borderId="12" xfId="0" applyNumberFormat="1" applyFont="1" applyFill="1" applyBorder="1" applyAlignment="1" applyProtection="1">
      <alignment vertical="center"/>
      <protection locked="0"/>
    </xf>
    <xf numFmtId="2" fontId="28" fillId="5" borderId="12" xfId="0" applyNumberFormat="1" applyFont="1" applyFill="1" applyBorder="1" applyAlignment="1" applyProtection="1">
      <alignment horizontal="center" vertical="center"/>
      <protection locked="0"/>
    </xf>
    <xf numFmtId="2" fontId="7" fillId="5" borderId="12" xfId="0" applyNumberFormat="1" applyFont="1" applyFill="1" applyBorder="1" applyAlignment="1" applyProtection="1">
      <alignment horizontal="center" vertical="center"/>
      <protection locked="0"/>
    </xf>
    <xf numFmtId="2" fontId="28" fillId="5" borderId="1" xfId="0" applyNumberFormat="1" applyFont="1" applyFill="1" applyBorder="1" applyAlignment="1" applyProtection="1">
      <alignment horizontal="center" vertical="center"/>
      <protection locked="0"/>
    </xf>
    <xf numFmtId="2" fontId="7" fillId="5" borderId="1" xfId="0" applyNumberFormat="1" applyFont="1" applyFill="1" applyBorder="1" applyAlignment="1" applyProtection="1">
      <alignment horizontal="center" vertical="center"/>
      <protection locked="0"/>
    </xf>
    <xf numFmtId="2" fontId="47" fillId="5" borderId="1" xfId="0" applyNumberFormat="1" applyFont="1" applyFill="1" applyBorder="1" applyAlignment="1" applyProtection="1">
      <alignment vertical="center"/>
      <protection locked="0"/>
    </xf>
    <xf numFmtId="2" fontId="47" fillId="5" borderId="67" xfId="0" applyNumberFormat="1" applyFont="1" applyFill="1" applyBorder="1" applyAlignment="1" applyProtection="1">
      <alignment vertical="center"/>
      <protection locked="0"/>
    </xf>
    <xf numFmtId="2" fontId="28" fillId="5" borderId="23" xfId="0" applyNumberFormat="1" applyFont="1" applyFill="1" applyBorder="1" applyAlignment="1" applyProtection="1">
      <alignment horizontal="center" vertical="center"/>
      <protection locked="0"/>
    </xf>
    <xf numFmtId="2" fontId="7" fillId="5" borderId="23" xfId="0" applyNumberFormat="1" applyFont="1" applyFill="1" applyBorder="1" applyAlignment="1" applyProtection="1">
      <alignment horizontal="center" vertical="center"/>
      <protection locked="0"/>
    </xf>
    <xf numFmtId="3" fontId="5" fillId="5" borderId="25" xfId="0" applyNumberFormat="1" applyFont="1" applyFill="1" applyBorder="1" applyAlignment="1" applyProtection="1">
      <alignment horizontal="center" vertical="center"/>
      <protection locked="0"/>
    </xf>
    <xf numFmtId="2" fontId="10" fillId="5" borderId="1" xfId="0" applyNumberFormat="1" applyFont="1" applyFill="1" applyBorder="1" applyAlignment="1" applyProtection="1">
      <alignment horizontal="center" vertical="center"/>
      <protection locked="0"/>
    </xf>
    <xf numFmtId="2" fontId="28" fillId="5" borderId="4" xfId="0" applyNumberFormat="1" applyFont="1" applyFill="1" applyBorder="1" applyAlignment="1" applyProtection="1">
      <alignment horizontal="center" vertical="center"/>
      <protection locked="0"/>
    </xf>
    <xf numFmtId="3" fontId="5" fillId="5" borderId="30" xfId="0" applyNumberFormat="1" applyFont="1" applyFill="1" applyBorder="1" applyAlignment="1" applyProtection="1">
      <alignment horizontal="center" vertical="center"/>
      <protection locked="0"/>
    </xf>
    <xf numFmtId="3" fontId="5" fillId="5" borderId="26" xfId="0" applyNumberFormat="1" applyFont="1" applyFill="1" applyBorder="1" applyAlignment="1" applyProtection="1">
      <alignment horizontal="center" vertical="center"/>
      <protection locked="0"/>
    </xf>
    <xf numFmtId="2" fontId="10" fillId="5" borderId="23" xfId="0" applyNumberFormat="1" applyFont="1" applyFill="1" applyBorder="1" applyAlignment="1" applyProtection="1">
      <alignment horizontal="center" vertical="center"/>
      <protection locked="0"/>
    </xf>
    <xf numFmtId="2" fontId="28" fillId="5" borderId="24" xfId="0" applyNumberFormat="1" applyFont="1" applyFill="1" applyBorder="1" applyAlignment="1" applyProtection="1">
      <alignment horizontal="center" vertical="center"/>
      <protection locked="0"/>
    </xf>
    <xf numFmtId="3" fontId="5" fillId="5" borderId="22" xfId="0" applyNumberFormat="1" applyFont="1" applyFill="1" applyBorder="1" applyAlignment="1" applyProtection="1">
      <alignment horizontal="center" vertical="center"/>
      <protection locked="0"/>
    </xf>
    <xf numFmtId="3" fontId="5" fillId="5" borderId="25" xfId="0" applyNumberFormat="1" applyFont="1" applyFill="1" applyBorder="1" applyAlignment="1" applyProtection="1">
      <alignment horizontal="center" vertical="center" wrapText="1"/>
      <protection locked="0"/>
    </xf>
    <xf numFmtId="2" fontId="28" fillId="5" borderId="4" xfId="0" applyNumberFormat="1" applyFont="1" applyFill="1" applyBorder="1" applyAlignment="1" applyProtection="1">
      <alignment horizontal="center" vertical="center" wrapText="1"/>
      <protection locked="0"/>
    </xf>
    <xf numFmtId="3" fontId="5" fillId="5" borderId="30" xfId="0" applyNumberFormat="1" applyFont="1" applyFill="1" applyBorder="1" applyAlignment="1" applyProtection="1">
      <alignment horizontal="center" vertical="center" wrapText="1"/>
      <protection locked="0"/>
    </xf>
    <xf numFmtId="2" fontId="22" fillId="5" borderId="13" xfId="0" applyNumberFormat="1" applyFont="1" applyFill="1" applyBorder="1" applyAlignment="1" applyProtection="1">
      <alignment horizontal="center" vertical="center" wrapText="1"/>
      <protection locked="0"/>
    </xf>
    <xf numFmtId="2" fontId="22" fillId="5" borderId="1" xfId="0" applyNumberFormat="1" applyFont="1" applyFill="1" applyBorder="1" applyAlignment="1" applyProtection="1">
      <alignment horizontal="center" vertical="center"/>
      <protection locked="0"/>
    </xf>
    <xf numFmtId="2" fontId="22" fillId="5" borderId="4" xfId="0" applyNumberFormat="1" applyFont="1" applyFill="1" applyBorder="1" applyAlignment="1" applyProtection="1">
      <alignment horizontal="center" vertical="center"/>
      <protection locked="0"/>
    </xf>
    <xf numFmtId="2" fontId="7" fillId="5" borderId="10" xfId="0" applyNumberFormat="1" applyFont="1" applyFill="1" applyBorder="1" applyAlignment="1" applyProtection="1">
      <alignment horizontal="center" vertical="center"/>
      <protection locked="0"/>
    </xf>
    <xf numFmtId="2" fontId="22" fillId="5" borderId="23" xfId="0" applyNumberFormat="1" applyFont="1" applyFill="1" applyBorder="1" applyAlignment="1" applyProtection="1">
      <alignment horizontal="center" vertical="center"/>
      <protection locked="0"/>
    </xf>
    <xf numFmtId="2" fontId="22" fillId="5" borderId="24" xfId="0" applyNumberFormat="1" applyFont="1" applyFill="1" applyBorder="1" applyAlignment="1" applyProtection="1">
      <alignment horizontal="center" vertical="center"/>
      <protection locked="0"/>
    </xf>
    <xf numFmtId="2" fontId="28" fillId="5" borderId="37" xfId="0" applyNumberFormat="1" applyFont="1" applyFill="1" applyBorder="1" applyAlignment="1" applyProtection="1">
      <alignment horizontal="center" vertical="center"/>
      <protection locked="0"/>
    </xf>
    <xf numFmtId="2" fontId="28" fillId="5" borderId="20" xfId="0" applyNumberFormat="1" applyFont="1" applyFill="1" applyBorder="1" applyAlignment="1" applyProtection="1">
      <alignment horizontal="center" vertical="center"/>
      <protection locked="0"/>
    </xf>
    <xf numFmtId="0" fontId="0" fillId="9" borderId="1" xfId="0" applyFill="1" applyBorder="1" applyAlignment="1" applyProtection="1">
      <alignment wrapText="1"/>
      <protection locked="0"/>
    </xf>
    <xf numFmtId="0" fontId="0" fillId="9" borderId="10" xfId="0" applyFill="1" applyBorder="1" applyProtection="1">
      <protection locked="0"/>
    </xf>
    <xf numFmtId="0" fontId="0" fillId="9" borderId="11" xfId="0" applyFill="1" applyBorder="1" applyProtection="1">
      <protection locked="0"/>
    </xf>
    <xf numFmtId="0" fontId="0" fillId="9" borderId="12" xfId="0" applyFill="1" applyBorder="1" applyProtection="1">
      <protection locked="0"/>
    </xf>
    <xf numFmtId="0" fontId="0" fillId="9" borderId="1" xfId="0" applyFill="1" applyBorder="1" applyProtection="1">
      <protection locked="0"/>
    </xf>
    <xf numFmtId="0" fontId="0" fillId="9" borderId="1" xfId="0" applyFill="1" applyBorder="1" applyAlignment="1" applyProtection="1">
      <alignment horizontal="center" vertical="center"/>
      <protection locked="0"/>
    </xf>
    <xf numFmtId="0" fontId="28" fillId="0" borderId="1" xfId="0" applyFont="1" applyBorder="1" applyAlignment="1" applyProtection="1">
      <alignment horizontal="center" vertical="center" wrapText="1"/>
      <protection locked="0"/>
    </xf>
    <xf numFmtId="0" fontId="11" fillId="0" borderId="0" xfId="0" applyFont="1" applyProtection="1">
      <protection locked="0"/>
    </xf>
    <xf numFmtId="0" fontId="28" fillId="0" borderId="1" xfId="0" applyFont="1" applyBorder="1" applyAlignment="1" applyProtection="1">
      <alignment horizontal="center" vertical="center" wrapText="1"/>
    </xf>
    <xf numFmtId="0" fontId="11" fillId="0" borderId="0" xfId="0" applyFont="1" applyProtection="1"/>
    <xf numFmtId="3" fontId="9" fillId="5" borderId="1" xfId="1" applyNumberFormat="1" applyFont="1" applyFill="1" applyBorder="1" applyAlignment="1" applyProtection="1">
      <alignment horizontal="center" wrapText="1"/>
      <protection locked="0"/>
    </xf>
    <xf numFmtId="0" fontId="7" fillId="0" borderId="0" xfId="1" applyFont="1" applyFill="1" applyBorder="1" applyAlignment="1" applyProtection="1">
      <alignment horizontal="left" vertical="center" wrapText="1"/>
      <protection locked="0"/>
    </xf>
    <xf numFmtId="0" fontId="5" fillId="3" borderId="0" xfId="1" applyFont="1" applyFill="1" applyBorder="1" applyAlignment="1" applyProtection="1">
      <alignment vertical="center"/>
      <protection locked="0"/>
    </xf>
    <xf numFmtId="0" fontId="11" fillId="5" borderId="42" xfId="0" applyFont="1" applyFill="1" applyBorder="1" applyAlignment="1" applyProtection="1">
      <alignment vertical="center" wrapText="1"/>
      <protection locked="0"/>
    </xf>
    <xf numFmtId="4" fontId="11" fillId="5" borderId="44" xfId="0" applyNumberFormat="1" applyFont="1" applyFill="1" applyBorder="1" applyAlignment="1" applyProtection="1">
      <alignment vertical="center"/>
      <protection locked="0"/>
    </xf>
    <xf numFmtId="0" fontId="11" fillId="5" borderId="59" xfId="0" applyFont="1" applyFill="1" applyBorder="1" applyAlignment="1" applyProtection="1">
      <alignment vertical="center" wrapText="1"/>
      <protection locked="0"/>
    </xf>
    <xf numFmtId="4" fontId="11" fillId="5" borderId="34" xfId="0" applyNumberFormat="1" applyFont="1" applyFill="1" applyBorder="1" applyAlignment="1" applyProtection="1">
      <alignment vertical="center"/>
      <protection locked="0"/>
    </xf>
    <xf numFmtId="0" fontId="11" fillId="5" borderId="43" xfId="0" applyFont="1" applyFill="1" applyBorder="1" applyAlignment="1" applyProtection="1">
      <alignment vertical="center" wrapText="1"/>
      <protection locked="0"/>
    </xf>
    <xf numFmtId="4" fontId="11" fillId="5" borderId="57" xfId="0" applyNumberFormat="1" applyFont="1" applyFill="1" applyBorder="1" applyAlignment="1" applyProtection="1">
      <alignment vertical="center"/>
      <protection locked="0"/>
    </xf>
    <xf numFmtId="0" fontId="11" fillId="5" borderId="34" xfId="0" applyFont="1" applyFill="1" applyBorder="1" applyAlignment="1" applyProtection="1">
      <alignment vertical="center" wrapText="1"/>
      <protection locked="0"/>
    </xf>
    <xf numFmtId="0" fontId="11" fillId="5" borderId="50" xfId="0" applyFont="1" applyFill="1" applyBorder="1" applyAlignment="1" applyProtection="1">
      <alignment vertical="center" wrapText="1"/>
      <protection locked="0"/>
    </xf>
    <xf numFmtId="0" fontId="11" fillId="5" borderId="49" xfId="0" applyFont="1" applyFill="1" applyBorder="1" applyAlignment="1" applyProtection="1">
      <alignment vertical="center" wrapText="1"/>
      <protection locked="0"/>
    </xf>
    <xf numFmtId="4" fontId="11" fillId="5" borderId="5" xfId="0" applyNumberFormat="1" applyFont="1" applyFill="1" applyBorder="1" applyAlignment="1" applyProtection="1">
      <alignment vertical="center"/>
      <protection locked="0"/>
    </xf>
    <xf numFmtId="0" fontId="11" fillId="5" borderId="54" xfId="0" applyFont="1" applyFill="1" applyBorder="1" applyAlignment="1" applyProtection="1">
      <alignment vertical="center" wrapText="1"/>
      <protection locked="0"/>
    </xf>
    <xf numFmtId="4" fontId="11" fillId="5" borderId="60" xfId="0" applyNumberFormat="1" applyFont="1" applyFill="1" applyBorder="1" applyAlignment="1" applyProtection="1">
      <alignment vertical="center"/>
      <protection locked="0"/>
    </xf>
    <xf numFmtId="0" fontId="11" fillId="5" borderId="68" xfId="0" applyFont="1" applyFill="1" applyBorder="1" applyAlignment="1" applyProtection="1">
      <alignment vertical="center" wrapText="1"/>
      <protection locked="0"/>
    </xf>
    <xf numFmtId="4" fontId="11" fillId="5" borderId="40" xfId="0" applyNumberFormat="1" applyFont="1" applyFill="1" applyBorder="1" applyAlignment="1" applyProtection="1">
      <alignment vertical="center"/>
      <protection locked="0"/>
    </xf>
    <xf numFmtId="4" fontId="11" fillId="5" borderId="37" xfId="0" applyNumberFormat="1" applyFont="1" applyFill="1" applyBorder="1" applyAlignment="1" applyProtection="1">
      <alignment vertical="center"/>
      <protection locked="0"/>
    </xf>
    <xf numFmtId="4" fontId="11" fillId="5" borderId="6" xfId="0" applyNumberFormat="1" applyFont="1" applyFill="1" applyBorder="1" applyAlignment="1" applyProtection="1">
      <alignment vertical="center"/>
      <protection locked="0"/>
    </xf>
    <xf numFmtId="4" fontId="11" fillId="5" borderId="64" xfId="0" applyNumberFormat="1" applyFont="1" applyFill="1" applyBorder="1" applyAlignment="1" applyProtection="1">
      <alignment vertical="center"/>
      <protection locked="0"/>
    </xf>
    <xf numFmtId="4" fontId="11" fillId="5" borderId="38" xfId="0" applyNumberFormat="1" applyFont="1" applyFill="1" applyBorder="1" applyAlignment="1" applyProtection="1">
      <alignment vertical="center"/>
      <protection locked="0"/>
    </xf>
    <xf numFmtId="4" fontId="64" fillId="5" borderId="1" xfId="1" applyNumberFormat="1" applyFont="1" applyFill="1" applyBorder="1" applyAlignment="1" applyProtection="1">
      <alignment horizontal="center"/>
      <protection locked="0"/>
    </xf>
    <xf numFmtId="2" fontId="67" fillId="0" borderId="1" xfId="1" applyNumberFormat="1" applyFont="1" applyBorder="1" applyProtection="1">
      <protection locked="0"/>
    </xf>
    <xf numFmtId="2" fontId="67" fillId="0" borderId="1" xfId="1" applyNumberFormat="1" applyFont="1" applyBorder="1" applyAlignment="1" applyProtection="1">
      <alignment vertical="center"/>
      <protection locked="0"/>
    </xf>
    <xf numFmtId="1" fontId="67" fillId="0" borderId="1" xfId="1" applyNumberFormat="1" applyFont="1" applyBorder="1" applyProtection="1">
      <protection locked="0"/>
    </xf>
    <xf numFmtId="2" fontId="14" fillId="5" borderId="37" xfId="0" applyNumberFormat="1" applyFont="1" applyFill="1" applyBorder="1" applyAlignment="1" applyProtection="1">
      <alignment horizontal="center" vertical="center"/>
      <protection locked="0"/>
    </xf>
    <xf numFmtId="0" fontId="14" fillId="5" borderId="12" xfId="0" applyFont="1" applyFill="1" applyBorder="1" applyAlignment="1" applyProtection="1">
      <alignment horizontal="center" vertical="center"/>
      <protection locked="0"/>
    </xf>
    <xf numFmtId="2" fontId="14" fillId="5" borderId="13" xfId="0" applyNumberFormat="1" applyFont="1" applyFill="1" applyBorder="1" applyAlignment="1" applyProtection="1">
      <alignment horizontal="center" vertical="center"/>
      <protection locked="0"/>
    </xf>
    <xf numFmtId="0" fontId="14" fillId="5" borderId="12" xfId="0" applyFont="1" applyFill="1" applyBorder="1" applyAlignment="1" applyProtection="1">
      <alignment horizontal="center" vertical="center" wrapText="1"/>
      <protection locked="0"/>
    </xf>
    <xf numFmtId="2" fontId="14" fillId="5" borderId="6" xfId="0" applyNumberFormat="1" applyFont="1" applyFill="1" applyBorder="1" applyAlignment="1" applyProtection="1">
      <alignment horizontal="center" vertical="center"/>
      <protection locked="0"/>
    </xf>
    <xf numFmtId="0" fontId="14" fillId="5" borderId="1" xfId="0" applyFont="1" applyFill="1" applyBorder="1" applyAlignment="1" applyProtection="1">
      <alignment horizontal="center" vertical="center"/>
      <protection locked="0"/>
    </xf>
    <xf numFmtId="2" fontId="14" fillId="5" borderId="4" xfId="0" applyNumberFormat="1" applyFont="1" applyFill="1" applyBorder="1" applyAlignment="1" applyProtection="1">
      <alignment horizontal="center" vertical="center"/>
      <protection locked="0"/>
    </xf>
    <xf numFmtId="2" fontId="14" fillId="5" borderId="44" xfId="0" applyNumberFormat="1" applyFont="1" applyFill="1" applyBorder="1" applyAlignment="1" applyProtection="1">
      <alignment horizontal="center" vertical="center"/>
      <protection locked="0"/>
    </xf>
    <xf numFmtId="0" fontId="95" fillId="5" borderId="12" xfId="0" applyFont="1" applyFill="1" applyBorder="1" applyAlignment="1" applyProtection="1">
      <alignment horizontal="center" vertical="center"/>
      <protection locked="0"/>
    </xf>
    <xf numFmtId="2" fontId="14" fillId="5" borderId="34" xfId="0" applyNumberFormat="1" applyFont="1" applyFill="1" applyBorder="1" applyAlignment="1" applyProtection="1">
      <alignment horizontal="center" vertical="center"/>
      <protection locked="0"/>
    </xf>
    <xf numFmtId="0" fontId="95" fillId="5" borderId="1" xfId="0" applyFont="1" applyFill="1" applyBorder="1" applyAlignment="1" applyProtection="1">
      <alignment horizontal="center" vertical="center"/>
      <protection locked="0"/>
    </xf>
    <xf numFmtId="2" fontId="14" fillId="5" borderId="60" xfId="0" applyNumberFormat="1" applyFont="1" applyFill="1" applyBorder="1" applyAlignment="1" applyProtection="1">
      <alignment horizontal="center" vertical="center"/>
      <protection locked="0"/>
    </xf>
    <xf numFmtId="2" fontId="14" fillId="5" borderId="15" xfId="0" applyNumberFormat="1" applyFont="1" applyFill="1" applyBorder="1" applyAlignment="1" applyProtection="1">
      <alignment horizontal="center" vertical="center"/>
      <protection locked="0"/>
    </xf>
    <xf numFmtId="0" fontId="95" fillId="5" borderId="12" xfId="0" applyFont="1" applyFill="1" applyBorder="1" applyAlignment="1" applyProtection="1">
      <alignment vertical="center"/>
      <protection locked="0"/>
    </xf>
    <xf numFmtId="0" fontId="93" fillId="0" borderId="1" xfId="11" applyNumberFormat="1" applyFont="1" applyFill="1"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0" fillId="0" borderId="1" xfId="0" applyBorder="1" applyAlignment="1">
      <alignment horizontal="center" vertical="center"/>
    </xf>
    <xf numFmtId="0" fontId="0" fillId="9" borderId="1" xfId="0" applyFill="1" applyBorder="1" applyAlignment="1" applyProtection="1">
      <alignment horizontal="center" vertical="center"/>
      <protection locked="0"/>
    </xf>
    <xf numFmtId="0" fontId="10" fillId="9" borderId="1" xfId="0" applyFont="1" applyFill="1" applyBorder="1" applyProtection="1">
      <protection locked="0"/>
    </xf>
    <xf numFmtId="0" fontId="11" fillId="9" borderId="1" xfId="0" applyFont="1" applyFill="1" applyBorder="1" applyProtection="1">
      <protection locked="0"/>
    </xf>
    <xf numFmtId="0" fontId="10" fillId="9" borderId="19" xfId="0" applyFont="1" applyFill="1" applyBorder="1" applyAlignment="1" applyProtection="1">
      <alignment horizontal="center" vertical="center"/>
      <protection locked="0"/>
    </xf>
    <xf numFmtId="0" fontId="10" fillId="9" borderId="30" xfId="0" applyFont="1" applyFill="1" applyBorder="1" applyAlignment="1" applyProtection="1">
      <alignment horizontal="center" vertical="center"/>
      <protection locked="0"/>
    </xf>
    <xf numFmtId="0" fontId="10" fillId="9" borderId="22" xfId="0" applyFont="1" applyFill="1" applyBorder="1" applyAlignment="1" applyProtection="1">
      <alignment horizontal="center" vertical="center"/>
      <protection locked="0"/>
    </xf>
    <xf numFmtId="0" fontId="21" fillId="7" borderId="52" xfId="0" applyFont="1" applyFill="1" applyBorder="1"/>
    <xf numFmtId="0" fontId="7" fillId="7" borderId="1" xfId="1" applyFont="1" applyFill="1" applyBorder="1" applyAlignment="1" applyProtection="1">
      <alignment horizontal="left" vertical="center"/>
      <protection locked="0"/>
    </xf>
    <xf numFmtId="0" fontId="5" fillId="7" borderId="6" xfId="1" applyFont="1" applyFill="1" applyBorder="1" applyAlignment="1" applyProtection="1">
      <alignment horizontal="center" vertical="center"/>
      <protection locked="0"/>
    </xf>
    <xf numFmtId="0" fontId="0" fillId="9" borderId="1" xfId="0" applyFill="1" applyBorder="1" applyAlignment="1" applyProtection="1">
      <alignment horizontal="center" vertical="center" wrapText="1"/>
      <protection locked="0"/>
    </xf>
    <xf numFmtId="0" fontId="93" fillId="9" borderId="10" xfId="11" applyNumberFormat="1" applyFont="1" applyFill="1" applyBorder="1" applyAlignment="1" applyProtection="1">
      <alignment horizontal="center" vertical="center" wrapText="1"/>
      <protection locked="0"/>
    </xf>
    <xf numFmtId="0" fontId="0" fillId="9" borderId="10" xfId="0" applyFill="1" applyBorder="1" applyAlignment="1" applyProtection="1">
      <alignment horizontal="center" vertical="center" wrapText="1"/>
      <protection locked="0"/>
    </xf>
    <xf numFmtId="0" fontId="93" fillId="0" borderId="1" xfId="11" applyNumberFormat="1" applyFont="1" applyBorder="1" applyAlignment="1">
      <alignment horizontal="center" vertical="center"/>
    </xf>
    <xf numFmtId="10" fontId="11" fillId="4" borderId="46" xfId="9" applyNumberFormat="1" applyFont="1" applyFill="1" applyBorder="1" applyAlignment="1">
      <alignment vertical="center"/>
    </xf>
    <xf numFmtId="10" fontId="7" fillId="6" borderId="1" xfId="8" applyNumberFormat="1" applyFont="1" applyFill="1" applyBorder="1" applyAlignment="1">
      <alignment wrapText="1"/>
    </xf>
    <xf numFmtId="3" fontId="79" fillId="10" borderId="1" xfId="1" applyNumberFormat="1" applyFont="1" applyFill="1" applyBorder="1" applyAlignment="1" applyProtection="1">
      <alignment vertical="center" wrapText="1"/>
      <protection locked="0"/>
    </xf>
    <xf numFmtId="3" fontId="79" fillId="10" borderId="10" xfId="1" applyNumberFormat="1" applyFont="1" applyFill="1" applyBorder="1" applyAlignment="1" applyProtection="1">
      <alignment vertical="center" wrapText="1"/>
      <protection locked="0"/>
    </xf>
    <xf numFmtId="3" fontId="79" fillId="10" borderId="12" xfId="1" applyNumberFormat="1" applyFont="1" applyFill="1" applyBorder="1" applyAlignment="1" applyProtection="1">
      <alignment vertical="center" wrapText="1"/>
      <protection locked="0"/>
    </xf>
    <xf numFmtId="3" fontId="79" fillId="10" borderId="1" xfId="1" applyNumberFormat="1" applyFont="1" applyFill="1" applyBorder="1" applyAlignment="1" applyProtection="1">
      <alignment vertical="center" wrapText="1"/>
    </xf>
    <xf numFmtId="3" fontId="79" fillId="10" borderId="10" xfId="1" applyNumberFormat="1" applyFont="1" applyFill="1" applyBorder="1" applyAlignment="1" applyProtection="1">
      <alignment vertical="center" wrapText="1"/>
    </xf>
    <xf numFmtId="3" fontId="79" fillId="10" borderId="12" xfId="1" applyNumberFormat="1" applyFont="1" applyFill="1" applyBorder="1" applyAlignment="1" applyProtection="1">
      <alignment vertical="center" wrapText="1"/>
    </xf>
    <xf numFmtId="3" fontId="79" fillId="0" borderId="4" xfId="1" applyNumberFormat="1" applyFont="1" applyFill="1" applyBorder="1" applyAlignment="1" applyProtection="1">
      <alignment vertical="center" wrapText="1"/>
      <protection locked="0"/>
    </xf>
    <xf numFmtId="3" fontId="79" fillId="0" borderId="15" xfId="1" applyNumberFormat="1" applyFont="1" applyFill="1" applyBorder="1" applyAlignment="1" applyProtection="1">
      <alignment vertical="center" wrapText="1"/>
      <protection locked="0"/>
    </xf>
    <xf numFmtId="3" fontId="79" fillId="10" borderId="11" xfId="1" applyNumberFormat="1" applyFont="1" applyFill="1" applyBorder="1" applyAlignment="1" applyProtection="1">
      <alignment vertical="center" wrapText="1"/>
      <protection locked="0"/>
    </xf>
    <xf numFmtId="3" fontId="79" fillId="0" borderId="13" xfId="1" applyNumberFormat="1" applyFont="1" applyFill="1" applyBorder="1" applyAlignment="1" applyProtection="1">
      <alignment vertical="center" wrapText="1"/>
      <protection locked="0"/>
    </xf>
    <xf numFmtId="167" fontId="79" fillId="0" borderId="11" xfId="1" applyNumberFormat="1" applyFont="1" applyFill="1" applyBorder="1" applyAlignment="1" applyProtection="1">
      <alignment vertical="center" wrapText="1"/>
      <protection locked="0"/>
    </xf>
    <xf numFmtId="167" fontId="79" fillId="0" borderId="37" xfId="1" applyNumberFormat="1" applyFont="1" applyFill="1" applyBorder="1" applyAlignment="1" applyProtection="1">
      <alignment vertical="center" wrapText="1"/>
      <protection locked="0"/>
    </xf>
    <xf numFmtId="10" fontId="79" fillId="10" borderId="11" xfId="1" applyNumberFormat="1" applyFont="1" applyFill="1" applyBorder="1" applyAlignment="1" applyProtection="1">
      <alignment vertical="center" wrapText="1"/>
      <protection locked="0"/>
    </xf>
    <xf numFmtId="0" fontId="93" fillId="0" borderId="59" xfId="11" applyNumberFormat="1" applyFont="1" applyBorder="1" applyAlignment="1" applyProtection="1">
      <alignment horizontal="center" vertical="center"/>
      <protection locked="0"/>
    </xf>
    <xf numFmtId="0" fontId="0" fillId="0" borderId="13" xfId="0" applyNumberFormat="1" applyBorder="1" applyAlignment="1">
      <alignment horizontal="center" vertical="center"/>
    </xf>
    <xf numFmtId="0" fontId="0" fillId="0" borderId="53" xfId="0" applyNumberFormat="1" applyBorder="1" applyAlignment="1" applyProtection="1">
      <alignment horizontal="center" vertical="center"/>
      <protection locked="0"/>
    </xf>
    <xf numFmtId="0" fontId="93" fillId="0" borderId="1" xfId="11" applyNumberFormat="1" applyFont="1" applyBorder="1" applyAlignment="1" applyProtection="1">
      <alignment horizontal="center" vertical="center"/>
      <protection locked="0"/>
    </xf>
    <xf numFmtId="0" fontId="103" fillId="10" borderId="1" xfId="0" applyFont="1" applyFill="1" applyBorder="1" applyAlignment="1">
      <alignment horizontal="center" vertical="center"/>
    </xf>
    <xf numFmtId="165" fontId="5" fillId="0" borderId="6" xfId="0" applyNumberFormat="1" applyFont="1" applyFill="1" applyBorder="1" applyAlignment="1" applyProtection="1">
      <alignment horizontal="center" vertical="center"/>
      <protection locked="0"/>
    </xf>
    <xf numFmtId="10" fontId="11" fillId="5" borderId="1" xfId="0" applyNumberFormat="1" applyFont="1" applyFill="1" applyBorder="1" applyAlignment="1" applyProtection="1">
      <alignment vertical="center"/>
      <protection locked="0"/>
    </xf>
    <xf numFmtId="2" fontId="103" fillId="10" borderId="1" xfId="0" applyNumberFormat="1" applyFont="1" applyFill="1" applyBorder="1" applyAlignment="1" applyProtection="1">
      <alignment horizontal="center" vertical="center"/>
    </xf>
    <xf numFmtId="0" fontId="8" fillId="0" borderId="0" xfId="0" applyFont="1" applyBorder="1" applyAlignment="1">
      <alignment horizontal="left" vertical="center"/>
    </xf>
    <xf numFmtId="165" fontId="8" fillId="0" borderId="0" xfId="0" applyNumberFormat="1" applyFont="1" applyBorder="1" applyAlignment="1">
      <alignment horizontal="center" vertical="center"/>
    </xf>
    <xf numFmtId="0" fontId="22" fillId="0" borderId="0" xfId="0" applyFont="1" applyAlignment="1">
      <alignment horizontal="left" vertical="center" wrapText="1"/>
    </xf>
    <xf numFmtId="0" fontId="0" fillId="10" borderId="12" xfId="0" applyFill="1" applyBorder="1" applyAlignment="1">
      <alignment horizontal="center" vertical="center"/>
    </xf>
    <xf numFmtId="0" fontId="11" fillId="10" borderId="47" xfId="0" applyFont="1" applyFill="1" applyBorder="1" applyAlignment="1">
      <alignment horizontal="center" vertical="center" wrapText="1"/>
    </xf>
    <xf numFmtId="0" fontId="11" fillId="10" borderId="27" xfId="0" applyFont="1" applyFill="1" applyBorder="1" applyAlignment="1">
      <alignment horizontal="center" vertical="center" wrapText="1"/>
    </xf>
    <xf numFmtId="0" fontId="11" fillId="10" borderId="52" xfId="0" applyFont="1" applyFill="1" applyBorder="1" applyAlignment="1">
      <alignment horizontal="center" vertical="center" wrapText="1"/>
    </xf>
    <xf numFmtId="0" fontId="11" fillId="10" borderId="27" xfId="0" applyFont="1" applyFill="1" applyBorder="1" applyAlignment="1">
      <alignment horizontal="center" vertical="center"/>
    </xf>
    <xf numFmtId="0" fontId="11" fillId="10" borderId="52" xfId="0" applyFont="1" applyFill="1" applyBorder="1" applyAlignment="1">
      <alignment horizontal="center" vertical="center"/>
    </xf>
    <xf numFmtId="0" fontId="11" fillId="10" borderId="69" xfId="0" applyFont="1" applyFill="1" applyBorder="1" applyAlignment="1">
      <alignment horizontal="center" vertical="center"/>
    </xf>
    <xf numFmtId="0" fontId="11" fillId="10" borderId="41" xfId="0" applyFont="1" applyFill="1" applyBorder="1" applyAlignment="1">
      <alignment horizontal="center" vertical="center"/>
    </xf>
    <xf numFmtId="165" fontId="5" fillId="5" borderId="1" xfId="0" applyNumberFormat="1"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2" fontId="28" fillId="5" borderId="1" xfId="0" applyNumberFormat="1" applyFont="1" applyFill="1" applyBorder="1" applyAlignment="1" applyProtection="1">
      <alignment horizontal="center" vertical="center" wrapText="1"/>
      <protection locked="0"/>
    </xf>
    <xf numFmtId="0" fontId="11" fillId="5" borderId="59" xfId="0" applyFont="1" applyFill="1" applyBorder="1" applyAlignment="1" applyProtection="1">
      <alignment horizontal="center" vertical="center" wrapText="1"/>
      <protection locked="0"/>
    </xf>
    <xf numFmtId="0" fontId="95" fillId="9" borderId="1" xfId="0" applyFont="1" applyFill="1" applyBorder="1" applyAlignment="1" applyProtection="1">
      <alignment horizontal="center" vertical="center"/>
      <protection locked="0"/>
    </xf>
    <xf numFmtId="0" fontId="8" fillId="5" borderId="1" xfId="0" applyFont="1" applyFill="1" applyBorder="1" applyAlignment="1" applyProtection="1">
      <alignment horizontal="center" vertical="center"/>
      <protection locked="0"/>
    </xf>
    <xf numFmtId="168" fontId="14" fillId="5" borderId="1" xfId="0" applyNumberFormat="1" applyFont="1" applyFill="1" applyBorder="1" applyAlignment="1" applyProtection="1">
      <alignment horizontal="center" vertical="center"/>
      <protection locked="0"/>
    </xf>
    <xf numFmtId="1" fontId="28" fillId="5" borderId="13" xfId="0" applyNumberFormat="1" applyFont="1" applyFill="1" applyBorder="1" applyAlignment="1" applyProtection="1">
      <alignment horizontal="center" vertical="center"/>
      <protection locked="0"/>
    </xf>
    <xf numFmtId="1" fontId="28" fillId="5" borderId="13" xfId="0" applyNumberFormat="1" applyFont="1" applyFill="1" applyBorder="1" applyAlignment="1" applyProtection="1">
      <alignment horizontal="center" vertical="center" wrapText="1"/>
      <protection locked="0"/>
    </xf>
    <xf numFmtId="4" fontId="5" fillId="5" borderId="30" xfId="0" applyNumberFormat="1" applyFont="1" applyFill="1" applyBorder="1" applyAlignment="1" applyProtection="1">
      <alignment horizontal="center" vertical="center"/>
      <protection locked="0"/>
    </xf>
    <xf numFmtId="4" fontId="5" fillId="5" borderId="22" xfId="0" applyNumberFormat="1" applyFont="1" applyFill="1" applyBorder="1" applyAlignment="1" applyProtection="1">
      <alignment horizontal="center" vertical="center"/>
      <protection locked="0"/>
    </xf>
    <xf numFmtId="2" fontId="21" fillId="9" borderId="27" xfId="0" applyNumberFormat="1" applyFont="1" applyFill="1" applyBorder="1" applyAlignment="1" applyProtection="1">
      <alignment horizontal="center"/>
      <protection locked="0"/>
    </xf>
    <xf numFmtId="2" fontId="21" fillId="9" borderId="41" xfId="0" applyNumberFormat="1" applyFont="1" applyFill="1" applyBorder="1" applyAlignment="1" applyProtection="1">
      <alignment horizontal="center"/>
      <protection locked="0"/>
    </xf>
    <xf numFmtId="2" fontId="21" fillId="7" borderId="52" xfId="0" applyNumberFormat="1" applyFont="1" applyFill="1" applyBorder="1" applyAlignment="1">
      <alignment horizontal="center"/>
    </xf>
    <xf numFmtId="14" fontId="5" fillId="7" borderId="4" xfId="1" applyNumberFormat="1" applyFont="1" applyFill="1" applyBorder="1" applyAlignment="1" applyProtection="1">
      <alignment horizontal="center" vertical="center"/>
      <protection locked="0"/>
    </xf>
    <xf numFmtId="4" fontId="11" fillId="0" borderId="0" xfId="0" applyNumberFormat="1" applyFont="1"/>
    <xf numFmtId="0" fontId="11" fillId="9" borderId="1" xfId="0" applyFont="1" applyFill="1" applyBorder="1" applyAlignment="1" applyProtection="1">
      <alignment wrapText="1"/>
      <protection locked="0"/>
    </xf>
    <xf numFmtId="0" fontId="11" fillId="9" borderId="1" xfId="0" applyFont="1" applyFill="1" applyBorder="1" applyAlignment="1" applyProtection="1">
      <alignment horizontal="center" vertical="center"/>
      <protection locked="0"/>
    </xf>
    <xf numFmtId="2" fontId="11" fillId="9" borderId="1" xfId="0" applyNumberFormat="1" applyFont="1" applyFill="1" applyBorder="1" applyProtection="1">
      <protection locked="0"/>
    </xf>
    <xf numFmtId="2" fontId="11" fillId="9" borderId="1" xfId="0" applyNumberFormat="1" applyFont="1" applyFill="1" applyBorder="1" applyAlignment="1" applyProtection="1">
      <alignment horizontal="center"/>
      <protection locked="0"/>
    </xf>
    <xf numFmtId="4" fontId="11" fillId="9" borderId="1" xfId="0" applyNumberFormat="1" applyFont="1" applyFill="1" applyBorder="1" applyAlignment="1" applyProtection="1">
      <alignment horizontal="center"/>
      <protection locked="0"/>
    </xf>
    <xf numFmtId="2" fontId="11" fillId="9" borderId="1" xfId="0" applyNumberFormat="1" applyFont="1" applyFill="1" applyBorder="1" applyAlignment="1" applyProtection="1">
      <alignment wrapText="1"/>
      <protection locked="0"/>
    </xf>
    <xf numFmtId="4" fontId="11" fillId="9" borderId="1" xfId="0" applyNumberFormat="1" applyFont="1" applyFill="1" applyBorder="1" applyAlignment="1" applyProtection="1">
      <alignment horizontal="center" vertical="center"/>
      <protection locked="0"/>
    </xf>
    <xf numFmtId="0" fontId="10" fillId="9" borderId="1" xfId="0" applyFont="1" applyFill="1" applyBorder="1" applyAlignment="1" applyProtection="1">
      <alignment horizontal="center" vertical="center"/>
      <protection locked="0"/>
    </xf>
    <xf numFmtId="14" fontId="5" fillId="5" borderId="1" xfId="1" applyNumberFormat="1" applyFont="1" applyFill="1" applyBorder="1" applyAlignment="1" applyProtection="1">
      <alignment horizontal="center" vertical="center"/>
      <protection locked="0"/>
    </xf>
    <xf numFmtId="14" fontId="79" fillId="5" borderId="6" xfId="1" applyNumberFormat="1" applyFont="1" applyFill="1" applyBorder="1" applyAlignment="1" applyProtection="1">
      <alignment horizontal="center" vertical="center"/>
      <protection locked="0"/>
    </xf>
    <xf numFmtId="14" fontId="28" fillId="5" borderId="6" xfId="1" applyNumberFormat="1" applyFont="1" applyFill="1" applyBorder="1" applyAlignment="1" applyProtection="1">
      <alignment horizontal="center" vertical="center"/>
      <protection locked="0"/>
    </xf>
    <xf numFmtId="14" fontId="5" fillId="5" borderId="6" xfId="1" applyNumberFormat="1" applyFont="1" applyFill="1" applyBorder="1" applyAlignment="1" applyProtection="1">
      <alignment horizontal="center" vertical="center"/>
      <protection locked="0"/>
    </xf>
    <xf numFmtId="0" fontId="109" fillId="5" borderId="12" xfId="0" applyFont="1" applyFill="1" applyBorder="1" applyAlignment="1" applyProtection="1">
      <alignment horizontal="center" vertical="center"/>
      <protection locked="0"/>
    </xf>
    <xf numFmtId="0" fontId="109" fillId="5" borderId="12" xfId="0" applyFont="1" applyFill="1" applyBorder="1" applyAlignment="1" applyProtection="1">
      <alignment horizontal="center" vertical="center" wrapText="1"/>
      <protection locked="0"/>
    </xf>
    <xf numFmtId="0" fontId="109" fillId="5" borderId="10" xfId="0" applyFont="1" applyFill="1" applyBorder="1" applyAlignment="1" applyProtection="1">
      <alignment horizontal="center" vertical="center"/>
      <protection locked="0"/>
    </xf>
    <xf numFmtId="2" fontId="95" fillId="0" borderId="0" xfId="0" applyNumberFormat="1" applyFont="1" applyAlignment="1">
      <alignment vertical="center"/>
    </xf>
    <xf numFmtId="2" fontId="93" fillId="9" borderId="1" xfId="11" applyNumberFormat="1" applyFont="1" applyFill="1" applyBorder="1" applyAlignment="1" applyProtection="1">
      <alignment horizontal="center" vertical="center" wrapText="1"/>
      <protection locked="0"/>
    </xf>
    <xf numFmtId="2" fontId="0" fillId="0" borderId="1" xfId="0" applyNumberFormat="1" applyFill="1" applyBorder="1" applyAlignment="1">
      <alignment horizontal="center" vertical="center" wrapText="1"/>
    </xf>
    <xf numFmtId="2" fontId="93" fillId="0" borderId="1" xfId="11" applyNumberFormat="1" applyFont="1" applyFill="1" applyBorder="1" applyAlignment="1">
      <alignment horizontal="center" vertical="center" wrapText="1"/>
    </xf>
    <xf numFmtId="4" fontId="93" fillId="9" borderId="1" xfId="11" applyNumberFormat="1" applyFont="1" applyFill="1" applyBorder="1" applyAlignment="1" applyProtection="1">
      <alignment horizontal="center" vertical="center" wrapText="1"/>
      <protection locked="0"/>
    </xf>
    <xf numFmtId="0" fontId="0" fillId="9" borderId="1" xfId="11" applyNumberFormat="1" applyFont="1" applyFill="1" applyBorder="1" applyAlignment="1" applyProtection="1">
      <alignment horizontal="center" vertical="center" wrapText="1"/>
      <protection locked="0"/>
    </xf>
    <xf numFmtId="0" fontId="96" fillId="0" borderId="0" xfId="0" applyFont="1" applyAlignment="1">
      <alignment horizontal="center" wrapText="1"/>
    </xf>
    <xf numFmtId="0" fontId="0" fillId="0" borderId="0" xfId="0" applyAlignment="1">
      <alignment horizontal="center"/>
    </xf>
    <xf numFmtId="0" fontId="98" fillId="0" borderId="0" xfId="0" applyFont="1" applyAlignment="1">
      <alignment horizontal="center"/>
    </xf>
    <xf numFmtId="0" fontId="98" fillId="0" borderId="0" xfId="0" applyFont="1" applyFill="1" applyAlignment="1">
      <alignment horizontal="center"/>
    </xf>
    <xf numFmtId="0" fontId="98" fillId="0" borderId="0" xfId="0" applyFont="1" applyAlignment="1">
      <alignment horizontal="right"/>
    </xf>
    <xf numFmtId="0" fontId="104" fillId="0" borderId="0" xfId="0" applyFont="1" applyAlignment="1">
      <alignment horizontal="center" vertical="center" wrapText="1"/>
    </xf>
    <xf numFmtId="0" fontId="98" fillId="0" borderId="0" xfId="0" applyFont="1" applyAlignment="1">
      <alignment horizontal="center" vertical="center" wrapText="1"/>
    </xf>
    <xf numFmtId="0" fontId="21" fillId="0" borderId="71"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72" xfId="0" applyFont="1" applyFill="1" applyBorder="1" applyAlignment="1">
      <alignment horizontal="center" vertical="center" wrapText="1"/>
    </xf>
    <xf numFmtId="0" fontId="10" fillId="0" borderId="70" xfId="0" quotePrefix="1"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60"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21" fillId="0" borderId="34"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59" xfId="0" applyFont="1" applyFill="1" applyBorder="1" applyAlignment="1">
      <alignment horizontal="left" vertical="center" wrapText="1"/>
    </xf>
    <xf numFmtId="0" fontId="10" fillId="0" borderId="40" xfId="0" quotePrefix="1"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56" xfId="0" applyFont="1" applyFill="1" applyBorder="1" applyAlignment="1">
      <alignment horizontal="left" vertical="center" wrapText="1"/>
    </xf>
    <xf numFmtId="0" fontId="10" fillId="0" borderId="44" xfId="0" quotePrefix="1"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42" xfId="0" applyFont="1" applyFill="1" applyBorder="1" applyAlignment="1">
      <alignment horizontal="left" vertical="center" wrapText="1"/>
    </xf>
    <xf numFmtId="0" fontId="10" fillId="0" borderId="60" xfId="0" quotePrefix="1" applyFont="1" applyFill="1" applyBorder="1" applyAlignment="1">
      <alignment horizontal="left" vertical="center" wrapText="1"/>
    </xf>
    <xf numFmtId="0" fontId="26"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left" vertical="center" wrapText="1" indent="1"/>
    </xf>
    <xf numFmtId="0" fontId="12" fillId="0" borderId="1" xfId="0" applyFont="1" applyFill="1" applyBorder="1" applyAlignment="1">
      <alignment horizontal="center" vertical="center"/>
    </xf>
    <xf numFmtId="0" fontId="11" fillId="0" borderId="73" xfId="0" applyFont="1" applyBorder="1" applyAlignment="1" applyProtection="1">
      <alignment horizontal="left"/>
    </xf>
    <xf numFmtId="0" fontId="0" fillId="0" borderId="74" xfId="0" applyBorder="1" applyAlignment="1" applyProtection="1"/>
    <xf numFmtId="0" fontId="0" fillId="0" borderId="75" xfId="0" applyBorder="1" applyAlignment="1" applyProtection="1"/>
    <xf numFmtId="0" fontId="11" fillId="0" borderId="39" xfId="0" applyFont="1" applyBorder="1" applyAlignment="1" applyProtection="1">
      <alignment horizontal="left" wrapText="1"/>
    </xf>
    <xf numFmtId="0" fontId="0" fillId="0" borderId="53" xfId="0" applyBorder="1" applyAlignment="1" applyProtection="1">
      <alignment wrapText="1"/>
    </xf>
    <xf numFmtId="0" fontId="0" fillId="0" borderId="54" xfId="0" applyBorder="1" applyAlignment="1" applyProtection="1">
      <alignment wrapText="1"/>
    </xf>
    <xf numFmtId="0" fontId="105" fillId="0" borderId="73" xfId="0" applyFont="1" applyBorder="1" applyAlignment="1">
      <alignment horizontal="center" vertical="center" wrapText="1"/>
    </xf>
    <xf numFmtId="0" fontId="105" fillId="0" borderId="74" xfId="0" applyFont="1" applyBorder="1" applyAlignment="1">
      <alignment horizontal="center" vertical="center" wrapText="1"/>
    </xf>
    <xf numFmtId="0" fontId="105" fillId="0" borderId="75" xfId="0" applyFont="1" applyBorder="1" applyAlignment="1">
      <alignment horizontal="center" vertical="center" wrapText="1"/>
    </xf>
    <xf numFmtId="0" fontId="97" fillId="0" borderId="34" xfId="0" applyFont="1" applyBorder="1" applyAlignment="1">
      <alignment horizontal="left" vertical="center" wrapText="1"/>
    </xf>
    <xf numFmtId="0" fontId="97" fillId="0" borderId="1" xfId="0" applyFont="1" applyBorder="1" applyAlignment="1">
      <alignment horizontal="left" vertical="center" wrapText="1"/>
    </xf>
    <xf numFmtId="0" fontId="97" fillId="0" borderId="59" xfId="0" applyFont="1" applyBorder="1" applyAlignment="1">
      <alignment horizontal="left" vertical="center" wrapText="1"/>
    </xf>
    <xf numFmtId="0" fontId="0" fillId="0" borderId="34" xfId="0" applyNumberFormat="1" applyBorder="1" applyAlignment="1">
      <alignment horizontal="center" vertical="center" wrapText="1"/>
    </xf>
    <xf numFmtId="0" fontId="0" fillId="0" borderId="1" xfId="0" applyNumberFormat="1" applyBorder="1" applyAlignment="1">
      <alignment horizontal="center" vertical="center" wrapText="1"/>
    </xf>
    <xf numFmtId="0" fontId="0" fillId="0" borderId="1" xfId="0" applyNumberFormat="1" applyBorder="1" applyAlignment="1" applyProtection="1">
      <alignment horizontal="center" vertical="center"/>
      <protection locked="0"/>
    </xf>
    <xf numFmtId="0" fontId="0" fillId="0" borderId="15" xfId="0" applyNumberFormat="1" applyBorder="1" applyAlignment="1">
      <alignment horizontal="left" vertical="center"/>
    </xf>
    <xf numFmtId="0" fontId="0" fillId="0" borderId="64" xfId="0" applyNumberFormat="1" applyBorder="1" applyAlignment="1">
      <alignment horizontal="left" vertical="center"/>
    </xf>
    <xf numFmtId="0" fontId="0" fillId="0" borderId="35" xfId="0" applyNumberFormat="1" applyBorder="1" applyAlignment="1">
      <alignment horizontal="center" vertical="center" wrapText="1"/>
    </xf>
    <xf numFmtId="0" fontId="0" fillId="0" borderId="64" xfId="0" applyNumberFormat="1" applyBorder="1" applyAlignment="1">
      <alignment horizontal="center" vertical="center" wrapText="1"/>
    </xf>
    <xf numFmtId="0" fontId="0" fillId="0" borderId="61" xfId="0" applyNumberFormat="1" applyBorder="1" applyAlignment="1">
      <alignment horizontal="center" vertical="center" wrapText="1"/>
    </xf>
    <xf numFmtId="0" fontId="0" fillId="0" borderId="17" xfId="0" applyNumberFormat="1" applyBorder="1" applyAlignment="1">
      <alignment horizontal="center" vertical="center" wrapText="1"/>
    </xf>
    <xf numFmtId="0" fontId="0" fillId="0" borderId="39" xfId="0" applyNumberFormat="1" applyBorder="1" applyAlignment="1">
      <alignment horizontal="center" vertical="center" wrapText="1"/>
    </xf>
    <xf numFmtId="0" fontId="0" fillId="0" borderId="37" xfId="0" applyNumberFormat="1" applyBorder="1" applyAlignment="1">
      <alignment horizontal="center" vertical="center" wrapText="1"/>
    </xf>
    <xf numFmtId="0" fontId="93" fillId="0" borderId="15" xfId="11" applyNumberFormat="1" applyFont="1" applyBorder="1" applyAlignment="1" applyProtection="1">
      <alignment horizontal="left" vertical="center"/>
      <protection locked="0"/>
    </xf>
    <xf numFmtId="0" fontId="93" fillId="0" borderId="14" xfId="11" applyNumberFormat="1" applyFont="1" applyBorder="1" applyAlignment="1" applyProtection="1">
      <alignment horizontal="left" vertical="center"/>
      <protection locked="0"/>
    </xf>
    <xf numFmtId="0" fontId="93" fillId="0" borderId="58" xfId="11" applyNumberFormat="1" applyFont="1" applyBorder="1" applyAlignment="1" applyProtection="1">
      <alignment horizontal="left" vertical="center"/>
      <protection locked="0"/>
    </xf>
    <xf numFmtId="0" fontId="93" fillId="0" borderId="16" xfId="11" applyNumberFormat="1" applyFont="1" applyBorder="1" applyAlignment="1" applyProtection="1">
      <alignment horizontal="left" vertical="center"/>
      <protection locked="0"/>
    </xf>
    <xf numFmtId="0" fontId="93" fillId="0" borderId="0" xfId="11" applyNumberFormat="1" applyFont="1" applyBorder="1" applyAlignment="1" applyProtection="1">
      <alignment horizontal="left" vertical="center"/>
      <protection locked="0"/>
    </xf>
    <xf numFmtId="0" fontId="93" fillId="0" borderId="49" xfId="11" applyNumberFormat="1" applyFont="1" applyBorder="1" applyAlignment="1" applyProtection="1">
      <alignment horizontal="left" vertical="center"/>
      <protection locked="0"/>
    </xf>
    <xf numFmtId="0" fontId="0" fillId="0" borderId="15" xfId="11" applyNumberFormat="1" applyFont="1" applyBorder="1" applyAlignment="1" applyProtection="1">
      <alignment horizontal="left" vertical="center"/>
      <protection locked="0"/>
    </xf>
    <xf numFmtId="0" fontId="0" fillId="0" borderId="16" xfId="11" applyNumberFormat="1" applyFont="1" applyBorder="1" applyAlignment="1" applyProtection="1">
      <alignment horizontal="left" vertical="center"/>
      <protection locked="0"/>
    </xf>
    <xf numFmtId="0" fontId="0" fillId="0" borderId="16" xfId="0" applyNumberFormat="1" applyBorder="1" applyAlignment="1" applyProtection="1">
      <alignment horizontal="left" vertical="center"/>
      <protection locked="0"/>
    </xf>
    <xf numFmtId="0" fontId="0" fillId="0" borderId="0" xfId="0" applyNumberFormat="1" applyBorder="1" applyAlignment="1" applyProtection="1">
      <alignment horizontal="left" vertical="center"/>
      <protection locked="0"/>
    </xf>
    <xf numFmtId="0" fontId="0" fillId="0" borderId="16" xfId="0" applyNumberFormat="1" applyBorder="1" applyAlignment="1">
      <alignment horizontal="left" vertical="center"/>
    </xf>
    <xf numFmtId="0" fontId="0" fillId="0" borderId="17" xfId="0" applyNumberFormat="1" applyBorder="1" applyAlignment="1">
      <alignment horizontal="left" vertical="center"/>
    </xf>
    <xf numFmtId="0" fontId="0" fillId="0" borderId="17" xfId="0" applyNumberFormat="1" applyBorder="1" applyAlignment="1" applyProtection="1">
      <alignment horizontal="left" vertical="center"/>
      <protection locked="0"/>
    </xf>
    <xf numFmtId="0" fontId="0" fillId="0" borderId="39" xfId="0" applyBorder="1" applyAlignment="1">
      <alignment horizontal="center"/>
    </xf>
    <xf numFmtId="0" fontId="0" fillId="0" borderId="53" xfId="0" applyBorder="1" applyAlignment="1">
      <alignment horizontal="center"/>
    </xf>
    <xf numFmtId="0" fontId="0" fillId="0" borderId="54" xfId="0" applyBorder="1" applyAlignment="1">
      <alignment horizontal="center"/>
    </xf>
    <xf numFmtId="0" fontId="93" fillId="0" borderId="13" xfId="11" applyNumberFormat="1" applyFont="1" applyBorder="1" applyAlignment="1" applyProtection="1">
      <alignment horizontal="left" vertical="center"/>
      <protection locked="0"/>
    </xf>
    <xf numFmtId="0" fontId="93" fillId="0" borderId="53" xfId="11" applyNumberFormat="1" applyFont="1" applyBorder="1" applyAlignment="1" applyProtection="1">
      <alignment horizontal="left" vertical="center"/>
      <protection locked="0"/>
    </xf>
    <xf numFmtId="0" fontId="93" fillId="0" borderId="54" xfId="11" applyNumberFormat="1" applyFont="1" applyBorder="1" applyAlignment="1" applyProtection="1">
      <alignment horizontal="left" vertical="center"/>
      <protection locked="0"/>
    </xf>
    <xf numFmtId="0" fontId="0" fillId="0" borderId="35" xfId="0" applyNumberFormat="1" applyBorder="1" applyAlignment="1">
      <alignment horizontal="left"/>
    </xf>
    <xf numFmtId="0" fontId="0" fillId="0" borderId="14" xfId="0" applyNumberFormat="1" applyBorder="1" applyAlignment="1">
      <alignment horizontal="left"/>
    </xf>
    <xf numFmtId="0" fontId="0" fillId="0" borderId="58" xfId="0" applyNumberFormat="1" applyBorder="1" applyAlignment="1">
      <alignment horizontal="left"/>
    </xf>
    <xf numFmtId="0" fontId="99" fillId="0" borderId="35" xfId="0" applyFont="1" applyBorder="1" applyAlignment="1" applyProtection="1">
      <alignment horizontal="center" vertical="center"/>
      <protection locked="0"/>
    </xf>
    <xf numFmtId="0" fontId="99" fillId="0" borderId="14" xfId="0" applyFont="1" applyBorder="1" applyAlignment="1" applyProtection="1">
      <alignment horizontal="center" vertical="center"/>
      <protection locked="0"/>
    </xf>
    <xf numFmtId="0" fontId="99" fillId="0" borderId="58" xfId="0" applyFont="1" applyBorder="1" applyAlignment="1" applyProtection="1">
      <alignment horizontal="center" vertical="center"/>
      <protection locked="0"/>
    </xf>
    <xf numFmtId="0" fontId="0" fillId="0" borderId="61"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99" fillId="0" borderId="61" xfId="0" applyFont="1" applyBorder="1" applyAlignment="1" applyProtection="1">
      <alignment horizontal="center" vertical="center"/>
      <protection locked="0"/>
    </xf>
    <xf numFmtId="0" fontId="99" fillId="0" borderId="0" xfId="0" applyFont="1" applyBorder="1" applyAlignment="1" applyProtection="1">
      <alignment horizontal="center" vertical="center"/>
      <protection locked="0"/>
    </xf>
    <xf numFmtId="0" fontId="99" fillId="0" borderId="49" xfId="0" applyFont="1" applyBorder="1" applyAlignment="1" applyProtection="1">
      <alignment horizontal="center" vertical="center"/>
      <protection locked="0"/>
    </xf>
    <xf numFmtId="0" fontId="99" fillId="0" borderId="39" xfId="0" applyFont="1" applyBorder="1" applyAlignment="1" applyProtection="1">
      <alignment horizontal="center" vertical="center"/>
      <protection locked="0"/>
    </xf>
    <xf numFmtId="0" fontId="99" fillId="0" borderId="53" xfId="0" applyFont="1" applyBorder="1" applyAlignment="1" applyProtection="1">
      <alignment horizontal="center" vertical="center"/>
      <protection locked="0"/>
    </xf>
    <xf numFmtId="0" fontId="99" fillId="0" borderId="54" xfId="0" applyFont="1" applyBorder="1" applyAlignment="1" applyProtection="1">
      <alignment horizontal="center" vertical="center"/>
      <protection locked="0"/>
    </xf>
    <xf numFmtId="0" fontId="0" fillId="0" borderId="35" xfId="0" applyBorder="1" applyAlignment="1">
      <alignment horizontal="left"/>
    </xf>
    <xf numFmtId="0" fontId="0" fillId="0" borderId="14" xfId="0" applyBorder="1" applyAlignment="1">
      <alignment horizontal="left"/>
    </xf>
    <xf numFmtId="0" fontId="0" fillId="0" borderId="58" xfId="0" applyBorder="1" applyAlignment="1">
      <alignment horizontal="left"/>
    </xf>
    <xf numFmtId="0" fontId="0" fillId="0" borderId="35"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58" xfId="0" applyBorder="1" applyAlignment="1" applyProtection="1">
      <alignment horizontal="center" vertical="center"/>
      <protection locked="0"/>
    </xf>
    <xf numFmtId="0" fontId="0" fillId="0" borderId="34" xfId="0" applyBorder="1" applyAlignment="1">
      <alignment horizontal="left"/>
    </xf>
    <xf numFmtId="0" fontId="0" fillId="0" borderId="1" xfId="0" applyBorder="1" applyAlignment="1">
      <alignment horizontal="left"/>
    </xf>
    <xf numFmtId="0" fontId="0" fillId="0" borderId="59" xfId="0" applyBorder="1" applyAlignment="1">
      <alignment horizontal="left"/>
    </xf>
    <xf numFmtId="44" fontId="93" fillId="0" borderId="1" xfId="11" applyFont="1" applyBorder="1" applyAlignment="1">
      <alignment horizontal="left"/>
    </xf>
    <xf numFmtId="0" fontId="0" fillId="0" borderId="4" xfId="0" applyBorder="1" applyAlignment="1">
      <alignment horizontal="center"/>
    </xf>
    <xf numFmtId="0" fontId="0" fillId="0" borderId="5" xfId="0" applyBorder="1" applyAlignment="1">
      <alignment horizontal="center"/>
    </xf>
    <xf numFmtId="0" fontId="0" fillId="0" borderId="50" xfId="0" applyBorder="1" applyAlignment="1">
      <alignment horizontal="center"/>
    </xf>
    <xf numFmtId="44" fontId="93" fillId="0" borderId="1" xfId="11" applyFont="1" applyBorder="1" applyAlignment="1" applyProtection="1">
      <alignment horizontal="left"/>
      <protection locked="0"/>
    </xf>
    <xf numFmtId="0" fontId="0" fillId="0" borderId="1" xfId="0" applyBorder="1" applyAlignment="1" applyProtection="1">
      <alignment horizontal="left"/>
      <protection locked="0"/>
    </xf>
    <xf numFmtId="0" fontId="0" fillId="0" borderId="59" xfId="0" applyBorder="1" applyAlignment="1" applyProtection="1">
      <alignment horizontal="left"/>
      <protection locked="0"/>
    </xf>
    <xf numFmtId="0" fontId="0" fillId="0" borderId="60" xfId="0" applyBorder="1" applyAlignment="1">
      <alignment horizontal="left"/>
    </xf>
    <xf numFmtId="0" fontId="0" fillId="0" borderId="10" xfId="0" applyBorder="1" applyAlignment="1">
      <alignment horizontal="left"/>
    </xf>
    <xf numFmtId="0" fontId="0" fillId="0" borderId="43" xfId="0" applyBorder="1" applyAlignment="1">
      <alignment horizontal="left"/>
    </xf>
    <xf numFmtId="0" fontId="99" fillId="0" borderId="0" xfId="0" applyFont="1" applyBorder="1" applyAlignment="1">
      <alignment horizontal="left"/>
    </xf>
    <xf numFmtId="0" fontId="0" fillId="0" borderId="0" xfId="0" applyBorder="1" applyAlignment="1">
      <alignment horizontal="left"/>
    </xf>
    <xf numFmtId="0" fontId="0" fillId="0" borderId="14" xfId="0" applyBorder="1" applyAlignment="1" applyProtection="1">
      <alignment horizontal="left"/>
      <protection locked="0"/>
    </xf>
    <xf numFmtId="0" fontId="0" fillId="0" borderId="0" xfId="0" applyBorder="1" applyAlignment="1" applyProtection="1">
      <alignment horizontal="left"/>
      <protection locked="0"/>
    </xf>
    <xf numFmtId="0" fontId="0" fillId="0" borderId="62" xfId="0" applyBorder="1" applyAlignment="1" applyProtection="1">
      <alignment horizontal="left"/>
      <protection locked="0"/>
    </xf>
    <xf numFmtId="0" fontId="0" fillId="0" borderId="39" xfId="0" applyBorder="1" applyAlignment="1" applyProtection="1">
      <alignment horizontal="left"/>
      <protection locked="0"/>
    </xf>
    <xf numFmtId="0" fontId="0" fillId="0" borderId="53" xfId="0" applyBorder="1" applyAlignment="1" applyProtection="1">
      <alignment horizontal="left"/>
      <protection locked="0"/>
    </xf>
    <xf numFmtId="0" fontId="0" fillId="0" borderId="54" xfId="0" applyBorder="1" applyAlignment="1" applyProtection="1">
      <alignment horizontal="left"/>
      <protection locked="0"/>
    </xf>
    <xf numFmtId="0" fontId="0" fillId="0" borderId="16" xfId="0" applyBorder="1" applyAlignment="1" applyProtection="1">
      <alignment horizontal="left" vertical="center"/>
      <protection locked="0"/>
    </xf>
    <xf numFmtId="0" fontId="0" fillId="0" borderId="0" xfId="0" applyBorder="1" applyAlignment="1" applyProtection="1">
      <alignment horizontal="left" vertical="center"/>
      <protection locked="0"/>
    </xf>
    <xf numFmtId="0" fontId="0" fillId="0" borderId="35" xfId="0" applyBorder="1" applyAlignment="1" applyProtection="1">
      <alignment horizontal="left"/>
      <protection locked="0"/>
    </xf>
    <xf numFmtId="0" fontId="0" fillId="0" borderId="58" xfId="0" applyBorder="1" applyAlignment="1" applyProtection="1">
      <alignment horizontal="left"/>
      <protection locked="0"/>
    </xf>
    <xf numFmtId="0" fontId="0" fillId="0" borderId="61" xfId="0" applyBorder="1" applyAlignment="1" applyProtection="1">
      <alignment horizontal="left"/>
      <protection locked="0"/>
    </xf>
    <xf numFmtId="0" fontId="0" fillId="0" borderId="49" xfId="0" applyBorder="1" applyAlignment="1" applyProtection="1">
      <alignment horizontal="left"/>
      <protection locked="0"/>
    </xf>
    <xf numFmtId="0" fontId="0" fillId="0" borderId="34" xfId="0" applyBorder="1" applyAlignment="1">
      <alignment horizontal="center" vertical="center" wrapText="1"/>
    </xf>
    <xf numFmtId="0" fontId="0" fillId="0" borderId="1" xfId="0" applyBorder="1" applyAlignment="1">
      <alignment horizontal="center" vertical="center" wrapText="1"/>
    </xf>
    <xf numFmtId="44" fontId="96" fillId="0" borderId="1" xfId="0" applyNumberFormat="1" applyFont="1" applyBorder="1" applyAlignment="1" applyProtection="1">
      <alignment horizontal="center" vertical="center"/>
      <protection locked="0"/>
    </xf>
    <xf numFmtId="0" fontId="0" fillId="0" borderId="35" xfId="0" applyBorder="1" applyAlignment="1">
      <alignment horizontal="center" vertical="center" wrapText="1"/>
    </xf>
    <xf numFmtId="0" fontId="0" fillId="0" borderId="64" xfId="0" applyBorder="1" applyAlignment="1">
      <alignment horizontal="center" vertical="center" wrapText="1"/>
    </xf>
    <xf numFmtId="0" fontId="0" fillId="0" borderId="61" xfId="0" applyBorder="1" applyAlignment="1">
      <alignment horizontal="center" vertical="center" wrapText="1"/>
    </xf>
    <xf numFmtId="0" fontId="0" fillId="0" borderId="17" xfId="0" applyBorder="1" applyAlignment="1">
      <alignment horizontal="center" vertical="center" wrapText="1"/>
    </xf>
    <xf numFmtId="0" fontId="0" fillId="0" borderId="39" xfId="0" applyBorder="1" applyAlignment="1">
      <alignment horizontal="center" vertical="center" wrapText="1"/>
    </xf>
    <xf numFmtId="0" fontId="0" fillId="0" borderId="37" xfId="0" applyBorder="1" applyAlignment="1">
      <alignment horizontal="center" vertical="center" wrapText="1"/>
    </xf>
    <xf numFmtId="0" fontId="0" fillId="0" borderId="17" xfId="0" applyBorder="1" applyAlignment="1" applyProtection="1">
      <alignment horizontal="left" vertical="center"/>
      <protection locked="0"/>
    </xf>
    <xf numFmtId="0" fontId="0" fillId="0" borderId="0" xfId="0" applyAlignment="1">
      <alignment horizontal="left" vertical="center" wrapText="1"/>
    </xf>
    <xf numFmtId="0" fontId="0" fillId="0" borderId="15" xfId="0" applyBorder="1" applyAlignment="1" applyProtection="1">
      <alignment horizontal="center" vertical="center"/>
      <protection locked="0"/>
    </xf>
    <xf numFmtId="0" fontId="0" fillId="0" borderId="64"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34" xfId="0" applyBorder="1" applyAlignment="1" applyProtection="1">
      <alignment horizontal="left"/>
      <protection locked="0"/>
    </xf>
    <xf numFmtId="0" fontId="0" fillId="0" borderId="15" xfId="0" applyBorder="1" applyAlignment="1" applyProtection="1">
      <alignment horizontal="left"/>
      <protection locked="0"/>
    </xf>
    <xf numFmtId="0" fontId="0" fillId="0" borderId="64" xfId="0" applyBorder="1" applyAlignment="1" applyProtection="1">
      <alignment horizontal="left"/>
      <protection locked="0"/>
    </xf>
    <xf numFmtId="0" fontId="0" fillId="0" borderId="16" xfId="0" applyBorder="1" applyAlignment="1" applyProtection="1">
      <alignment horizontal="left"/>
      <protection locked="0"/>
    </xf>
    <xf numFmtId="0" fontId="0" fillId="0" borderId="17" xfId="0" applyBorder="1" applyAlignment="1" applyProtection="1">
      <alignment horizontal="left"/>
      <protection locked="0"/>
    </xf>
    <xf numFmtId="0" fontId="0" fillId="0" borderId="13" xfId="0" applyBorder="1" applyAlignment="1" applyProtection="1">
      <alignment horizontal="left"/>
      <protection locked="0"/>
    </xf>
    <xf numFmtId="0" fontId="0" fillId="0" borderId="37" xfId="0" applyBorder="1" applyAlignment="1" applyProtection="1">
      <alignment horizontal="left"/>
      <protection locked="0"/>
    </xf>
    <xf numFmtId="0" fontId="0" fillId="0" borderId="15" xfId="0" applyBorder="1" applyAlignment="1">
      <alignment horizontal="left"/>
    </xf>
    <xf numFmtId="0" fontId="0" fillId="0" borderId="64" xfId="0" applyBorder="1" applyAlignment="1">
      <alignment horizontal="left"/>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93" fillId="0" borderId="15" xfId="11" applyNumberFormat="1" applyFont="1" applyBorder="1" applyAlignment="1">
      <alignment horizontal="left" vertical="center"/>
    </xf>
    <xf numFmtId="0" fontId="93" fillId="0" borderId="14" xfId="11" applyNumberFormat="1" applyFont="1" applyBorder="1" applyAlignment="1">
      <alignment horizontal="left" vertical="center"/>
    </xf>
    <xf numFmtId="0" fontId="93" fillId="0" borderId="64" xfId="11" applyNumberFormat="1" applyFont="1" applyBorder="1" applyAlignment="1">
      <alignment horizontal="left" vertical="center"/>
    </xf>
    <xf numFmtId="0" fontId="93" fillId="0" borderId="16" xfId="11" applyNumberFormat="1" applyFont="1" applyBorder="1" applyAlignment="1">
      <alignment horizontal="left" vertical="center"/>
    </xf>
    <xf numFmtId="0" fontId="93" fillId="0" borderId="0" xfId="11" applyNumberFormat="1" applyFont="1" applyBorder="1" applyAlignment="1">
      <alignment horizontal="left" vertical="center"/>
    </xf>
    <xf numFmtId="0" fontId="93" fillId="0" borderId="17" xfId="11" applyNumberFormat="1" applyFont="1" applyBorder="1" applyAlignment="1">
      <alignment horizontal="left" vertical="center"/>
    </xf>
    <xf numFmtId="44" fontId="93" fillId="0" borderId="15" xfId="11" applyFont="1" applyBorder="1" applyAlignment="1" applyProtection="1">
      <alignment horizontal="left" vertical="center"/>
      <protection locked="0"/>
    </xf>
    <xf numFmtId="44" fontId="93" fillId="0" borderId="14" xfId="11" applyFont="1" applyBorder="1" applyAlignment="1" applyProtection="1">
      <alignment horizontal="left" vertical="center"/>
      <protection locked="0"/>
    </xf>
    <xf numFmtId="44" fontId="93" fillId="0" borderId="64" xfId="11" applyFont="1" applyBorder="1" applyAlignment="1" applyProtection="1">
      <alignment horizontal="left" vertical="center"/>
      <protection locked="0"/>
    </xf>
    <xf numFmtId="44" fontId="93" fillId="0" borderId="16" xfId="11" applyFont="1" applyBorder="1" applyAlignment="1" applyProtection="1">
      <alignment horizontal="left" vertical="center"/>
      <protection locked="0"/>
    </xf>
    <xf numFmtId="44" fontId="93" fillId="0" borderId="0" xfId="11" applyFont="1" applyBorder="1" applyAlignment="1" applyProtection="1">
      <alignment horizontal="left" vertical="center"/>
      <protection locked="0"/>
    </xf>
    <xf numFmtId="44" fontId="93" fillId="0" borderId="17" xfId="11" applyFont="1" applyBorder="1" applyAlignment="1" applyProtection="1">
      <alignment horizontal="left" vertical="center"/>
      <protection locked="0"/>
    </xf>
    <xf numFmtId="44" fontId="93" fillId="0" borderId="13" xfId="11" applyFont="1" applyBorder="1" applyAlignment="1" applyProtection="1">
      <alignment horizontal="left" vertical="center"/>
      <protection locked="0"/>
    </xf>
    <xf numFmtId="44" fontId="93" fillId="0" borderId="53" xfId="11" applyFont="1" applyBorder="1" applyAlignment="1" applyProtection="1">
      <alignment horizontal="left" vertical="center"/>
      <protection locked="0"/>
    </xf>
    <xf numFmtId="44" fontId="93" fillId="0" borderId="37" xfId="11" applyFont="1" applyBorder="1" applyAlignment="1" applyProtection="1">
      <alignment horizontal="left" vertical="center"/>
      <protection locked="0"/>
    </xf>
    <xf numFmtId="44" fontId="93" fillId="0" borderId="0" xfId="11" applyFont="1" applyAlignment="1">
      <alignment horizontal="center"/>
    </xf>
    <xf numFmtId="0" fontId="105" fillId="0" borderId="53" xfId="0" applyFont="1" applyBorder="1" applyAlignment="1">
      <alignment horizontal="center" vertical="center" wrapText="1"/>
    </xf>
    <xf numFmtId="0" fontId="11" fillId="10" borderId="4" xfId="0" applyFont="1" applyFill="1" applyBorder="1" applyAlignment="1">
      <alignment horizontal="left" vertical="center" wrapText="1"/>
    </xf>
    <xf numFmtId="0" fontId="11" fillId="10" borderId="6" xfId="0" applyFont="1" applyFill="1" applyBorder="1" applyAlignment="1">
      <alignment horizontal="left" vertical="center" wrapText="1"/>
    </xf>
    <xf numFmtId="0" fontId="11" fillId="10" borderId="1" xfId="0" applyFont="1" applyFill="1" applyBorder="1" applyAlignment="1">
      <alignment horizontal="center" vertical="center" wrapText="1"/>
    </xf>
    <xf numFmtId="0" fontId="9" fillId="2" borderId="4" xfId="0" applyFont="1" applyFill="1" applyBorder="1" applyAlignment="1" applyProtection="1">
      <alignment horizontal="left" vertical="center"/>
      <protection locked="0"/>
    </xf>
    <xf numFmtId="0" fontId="9" fillId="2" borderId="5" xfId="0" applyFont="1" applyFill="1" applyBorder="1" applyAlignment="1" applyProtection="1">
      <alignment horizontal="left" vertical="center"/>
      <protection locked="0"/>
    </xf>
    <xf numFmtId="0" fontId="9" fillId="2" borderId="6" xfId="0" applyFont="1" applyFill="1" applyBorder="1" applyAlignment="1" applyProtection="1">
      <alignment horizontal="left" vertical="center"/>
      <protection locked="0"/>
    </xf>
    <xf numFmtId="0" fontId="7" fillId="0" borderId="15"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64" xfId="0" applyFont="1" applyBorder="1" applyAlignment="1" applyProtection="1">
      <alignment horizontal="left" vertical="center" wrapText="1"/>
      <protection locked="0"/>
    </xf>
    <xf numFmtId="0" fontId="7" fillId="0" borderId="16"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7" fillId="0" borderId="17" xfId="0" applyFont="1" applyBorder="1" applyAlignment="1" applyProtection="1">
      <alignment horizontal="left" vertical="center" wrapText="1"/>
      <protection locked="0"/>
    </xf>
    <xf numFmtId="0" fontId="7" fillId="0" borderId="13" xfId="0" applyFont="1" applyBorder="1" applyAlignment="1" applyProtection="1">
      <alignment horizontal="left" vertical="center" wrapText="1"/>
      <protection locked="0"/>
    </xf>
    <xf numFmtId="0" fontId="7" fillId="0" borderId="53" xfId="0" applyFont="1" applyBorder="1" applyAlignment="1" applyProtection="1">
      <alignment horizontal="left" vertical="center" wrapText="1"/>
      <protection locked="0"/>
    </xf>
    <xf numFmtId="0" fontId="7" fillId="0" borderId="37" xfId="0" applyFont="1" applyBorder="1" applyAlignment="1" applyProtection="1">
      <alignment horizontal="left" vertical="center" wrapText="1"/>
      <protection locked="0"/>
    </xf>
    <xf numFmtId="0" fontId="8" fillId="2" borderId="1" xfId="0" applyFont="1" applyFill="1" applyBorder="1" applyAlignment="1" applyProtection="1">
      <alignment horizontal="left" vertical="center"/>
    </xf>
    <xf numFmtId="0" fontId="5" fillId="0" borderId="1" xfId="0" applyFont="1" applyBorder="1" applyAlignment="1" applyProtection="1">
      <alignment horizontal="center" vertical="center"/>
      <protection locked="0"/>
    </xf>
    <xf numFmtId="0" fontId="8" fillId="2" borderId="4" xfId="0" applyFont="1" applyFill="1" applyBorder="1" applyAlignment="1" applyProtection="1">
      <alignment horizontal="center" vertical="center" wrapText="1"/>
    </xf>
    <xf numFmtId="0" fontId="8" fillId="2" borderId="5"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9" fillId="2" borderId="4" xfId="0" applyFont="1" applyFill="1" applyBorder="1" applyAlignment="1" applyProtection="1">
      <alignment horizontal="left" vertical="center"/>
    </xf>
    <xf numFmtId="0" fontId="9" fillId="2" borderId="5" xfId="0" applyFont="1" applyFill="1" applyBorder="1" applyAlignment="1" applyProtection="1">
      <alignment horizontal="left" vertical="center"/>
    </xf>
    <xf numFmtId="0" fontId="9" fillId="2" borderId="6" xfId="0" applyFont="1" applyFill="1" applyBorder="1" applyAlignment="1" applyProtection="1">
      <alignment horizontal="left" vertical="center"/>
    </xf>
    <xf numFmtId="0" fontId="7" fillId="0" borderId="15" xfId="0" applyFont="1" applyBorder="1" applyAlignment="1" applyProtection="1">
      <alignment horizontal="left" vertical="center" wrapText="1"/>
    </xf>
    <xf numFmtId="0" fontId="7" fillId="0" borderId="14" xfId="0" applyFont="1" applyBorder="1" applyAlignment="1" applyProtection="1">
      <alignment horizontal="left" vertical="center" wrapText="1"/>
    </xf>
    <xf numFmtId="0" fontId="7" fillId="0" borderId="64" xfId="0" applyFont="1" applyBorder="1" applyAlignment="1" applyProtection="1">
      <alignment horizontal="left" vertical="center" wrapText="1"/>
    </xf>
    <xf numFmtId="0" fontId="7" fillId="0" borderId="16"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7" fillId="0" borderId="17" xfId="0" applyFont="1" applyBorder="1" applyAlignment="1" applyProtection="1">
      <alignment horizontal="left" vertical="center" wrapText="1"/>
    </xf>
    <xf numFmtId="0" fontId="7" fillId="0" borderId="13" xfId="0" applyFont="1" applyBorder="1" applyAlignment="1" applyProtection="1">
      <alignment horizontal="left" vertical="center" wrapText="1"/>
    </xf>
    <xf numFmtId="0" fontId="7" fillId="0" borderId="53" xfId="0" applyFont="1" applyBorder="1" applyAlignment="1" applyProtection="1">
      <alignment horizontal="left" vertical="center" wrapText="1"/>
    </xf>
    <xf numFmtId="0" fontId="7" fillId="0" borderId="37" xfId="0" applyFont="1" applyBorder="1" applyAlignment="1" applyProtection="1">
      <alignment horizontal="left" vertical="center" wrapText="1"/>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95" fillId="9" borderId="4" xfId="0" applyFont="1" applyFill="1" applyBorder="1" applyAlignment="1" applyProtection="1">
      <alignment horizontal="center" vertical="center"/>
      <protection locked="0"/>
    </xf>
    <xf numFmtId="0" fontId="95" fillId="9" borderId="6" xfId="0" applyFont="1" applyFill="1" applyBorder="1" applyAlignment="1" applyProtection="1">
      <alignment horizontal="center" vertical="center"/>
      <protection locked="0"/>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165" fontId="5" fillId="0" borderId="4" xfId="0" applyNumberFormat="1" applyFont="1" applyBorder="1" applyAlignment="1">
      <alignment horizontal="center" vertical="center"/>
    </xf>
    <xf numFmtId="165" fontId="5" fillId="0" borderId="5" xfId="0" applyNumberFormat="1" applyFont="1" applyBorder="1" applyAlignment="1">
      <alignment horizontal="center" vertical="center"/>
    </xf>
    <xf numFmtId="165" fontId="5" fillId="0" borderId="6" xfId="0" applyNumberFormat="1" applyFont="1" applyBorder="1" applyAlignment="1">
      <alignment horizontal="center" vertical="center"/>
    </xf>
    <xf numFmtId="165" fontId="5" fillId="5" borderId="1" xfId="0" applyNumberFormat="1" applyFont="1" applyFill="1" applyBorder="1" applyAlignment="1" applyProtection="1">
      <alignment horizontal="center" vertical="center"/>
      <protection locked="0"/>
    </xf>
    <xf numFmtId="0" fontId="7" fillId="0" borderId="1" xfId="0" applyFont="1" applyBorder="1" applyAlignment="1">
      <alignment horizontal="left" vertical="center"/>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2" fontId="5" fillId="5" borderId="4" xfId="0" applyNumberFormat="1" applyFont="1" applyFill="1" applyBorder="1" applyAlignment="1" applyProtection="1">
      <alignment horizontal="right" vertical="center" wrapText="1"/>
      <protection locked="0"/>
    </xf>
    <xf numFmtId="2" fontId="5" fillId="5" borderId="5" xfId="0" applyNumberFormat="1" applyFont="1" applyFill="1" applyBorder="1" applyAlignment="1" applyProtection="1">
      <alignment horizontal="right" vertical="center" wrapText="1"/>
      <protection locked="0"/>
    </xf>
    <xf numFmtId="2" fontId="5" fillId="5" borderId="6" xfId="0" applyNumberFormat="1" applyFont="1" applyFill="1" applyBorder="1" applyAlignment="1" applyProtection="1">
      <alignment horizontal="right" vertical="center" wrapText="1"/>
      <protection locked="0"/>
    </xf>
    <xf numFmtId="0" fontId="5" fillId="2" borderId="4"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0" fontId="5" fillId="0" borderId="1" xfId="0" applyFont="1" applyBorder="1" applyAlignment="1" applyProtection="1">
      <alignment vertical="center" wrapText="1"/>
    </xf>
    <xf numFmtId="0" fontId="5" fillId="5" borderId="4" xfId="0"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protection locked="0"/>
    </xf>
    <xf numFmtId="0" fontId="5" fillId="5" borderId="6" xfId="0" applyFont="1" applyFill="1" applyBorder="1" applyAlignment="1" applyProtection="1">
      <alignment horizontal="center" vertical="center" wrapText="1"/>
      <protection locked="0"/>
    </xf>
    <xf numFmtId="0" fontId="13" fillId="0" borderId="0" xfId="0" applyFont="1" applyAlignment="1">
      <alignment horizontal="left" vertical="center" wrapText="1"/>
    </xf>
    <xf numFmtId="0" fontId="5" fillId="5" borderId="6"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wrapText="1"/>
      <protection locked="0"/>
    </xf>
    <xf numFmtId="0" fontId="21" fillId="2" borderId="61" xfId="0" applyFont="1" applyFill="1" applyBorder="1" applyAlignment="1" applyProtection="1">
      <alignment horizontal="center" vertical="center" wrapText="1"/>
      <protection locked="0"/>
    </xf>
    <xf numFmtId="0" fontId="21" fillId="2" borderId="0" xfId="0" applyFont="1" applyFill="1" applyBorder="1" applyAlignment="1" applyProtection="1">
      <alignment horizontal="center" vertical="center" wrapText="1"/>
      <protection locked="0"/>
    </xf>
    <xf numFmtId="0" fontId="21" fillId="2" borderId="4"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11" fillId="5" borderId="4" xfId="0" applyFont="1" applyFill="1" applyBorder="1" applyAlignment="1" applyProtection="1">
      <alignment horizontal="center" vertical="center"/>
      <protection locked="0"/>
    </xf>
    <xf numFmtId="0" fontId="11" fillId="5" borderId="5" xfId="0" applyFont="1" applyFill="1" applyBorder="1" applyAlignment="1" applyProtection="1">
      <alignment horizontal="center" vertical="center"/>
      <protection locked="0"/>
    </xf>
    <xf numFmtId="0" fontId="11" fillId="5" borderId="6" xfId="0" applyFont="1" applyFill="1" applyBorder="1" applyAlignment="1" applyProtection="1">
      <alignment horizontal="center" vertical="center"/>
      <protection locked="0"/>
    </xf>
    <xf numFmtId="0" fontId="11" fillId="5" borderId="15" xfId="0" applyFont="1" applyFill="1" applyBorder="1" applyAlignment="1" applyProtection="1">
      <alignment horizontal="center" vertical="center"/>
      <protection locked="0"/>
    </xf>
    <xf numFmtId="0" fontId="11" fillId="5" borderId="14" xfId="0" applyFont="1" applyFill="1" applyBorder="1" applyAlignment="1" applyProtection="1">
      <alignment horizontal="center" vertical="center"/>
      <protection locked="0"/>
    </xf>
    <xf numFmtId="0" fontId="11" fillId="5" borderId="64" xfId="0" applyFont="1" applyFill="1" applyBorder="1" applyAlignment="1" applyProtection="1">
      <alignment horizontal="center" vertical="center"/>
      <protection locked="0"/>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5" fillId="5" borderId="4" xfId="0" applyFont="1" applyFill="1" applyBorder="1" applyAlignment="1" applyProtection="1">
      <alignment horizontal="center" vertical="center"/>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22" fillId="0" borderId="14" xfId="0" applyFont="1" applyFill="1" applyBorder="1" applyAlignment="1">
      <alignment horizontal="center" vertical="center"/>
    </xf>
    <xf numFmtId="0" fontId="22" fillId="0" borderId="64" xfId="0" applyFont="1" applyFill="1" applyBorder="1" applyAlignment="1">
      <alignment horizontal="center" vertical="center"/>
    </xf>
    <xf numFmtId="0" fontId="22" fillId="0" borderId="53" xfId="0" applyFont="1" applyBorder="1" applyAlignment="1">
      <alignment horizontal="left" vertical="center"/>
    </xf>
    <xf numFmtId="0" fontId="22" fillId="0" borderId="37" xfId="0" applyFont="1" applyBorder="1" applyAlignment="1">
      <alignment horizontal="left" vertical="center"/>
    </xf>
    <xf numFmtId="0" fontId="5" fillId="0" borderId="13" xfId="0" applyFont="1" applyBorder="1" applyAlignment="1">
      <alignment horizontal="center" vertical="center" wrapText="1"/>
    </xf>
    <xf numFmtId="0" fontId="5" fillId="0" borderId="37" xfId="0" applyFont="1" applyBorder="1" applyAlignment="1">
      <alignment horizontal="center" vertical="center" wrapText="1"/>
    </xf>
    <xf numFmtId="0" fontId="7" fillId="2" borderId="1" xfId="1" applyFont="1" applyFill="1" applyBorder="1" applyAlignment="1" applyProtection="1">
      <alignment horizontal="left" vertical="center"/>
    </xf>
    <xf numFmtId="0" fontId="7" fillId="5" borderId="1" xfId="1" applyFont="1" applyFill="1" applyBorder="1" applyAlignment="1" applyProtection="1">
      <alignment horizontal="left" vertical="center"/>
      <protection locked="0"/>
    </xf>
    <xf numFmtId="0" fontId="8" fillId="2" borderId="1" xfId="1" applyFont="1" applyFill="1" applyBorder="1" applyAlignment="1" applyProtection="1">
      <alignment vertical="center"/>
    </xf>
    <xf numFmtId="0" fontId="5" fillId="2" borderId="1" xfId="1" applyFont="1" applyFill="1" applyBorder="1" applyAlignment="1" applyProtection="1">
      <alignment vertical="center"/>
    </xf>
    <xf numFmtId="0" fontId="5" fillId="0" borderId="1" xfId="0" applyFont="1" applyBorder="1" applyAlignment="1" applyProtection="1">
      <alignment horizontal="left" vertical="center" wrapText="1"/>
    </xf>
    <xf numFmtId="0" fontId="7" fillId="0" borderId="1" xfId="0" applyFont="1" applyBorder="1" applyAlignment="1">
      <alignment horizontal="left" vertical="center" wrapText="1"/>
    </xf>
    <xf numFmtId="0" fontId="9" fillId="0" borderId="13" xfId="0" applyFont="1" applyBorder="1" applyAlignment="1">
      <alignment horizontal="center" vertical="center" wrapText="1"/>
    </xf>
    <xf numFmtId="0" fontId="9" fillId="0" borderId="37" xfId="0" applyFont="1" applyBorder="1" applyAlignment="1">
      <alignment horizontal="center" vertical="center" wrapText="1"/>
    </xf>
    <xf numFmtId="0" fontId="49" fillId="0" borderId="0" xfId="0" applyFont="1" applyAlignment="1">
      <alignment horizontal="left"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0" fontId="9" fillId="0" borderId="4"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8" fillId="2" borderId="4" xfId="0" applyFont="1" applyFill="1" applyBorder="1" applyAlignment="1" applyProtection="1">
      <alignment horizontal="center" vertical="center"/>
    </xf>
    <xf numFmtId="0" fontId="8" fillId="2" borderId="5" xfId="0" applyFont="1" applyFill="1" applyBorder="1" applyAlignment="1" applyProtection="1">
      <alignment horizontal="center" vertical="center"/>
    </xf>
    <xf numFmtId="0" fontId="8" fillId="2" borderId="6" xfId="0" applyFont="1" applyFill="1" applyBorder="1" applyAlignment="1" applyProtection="1">
      <alignment horizontal="center" vertical="center"/>
    </xf>
    <xf numFmtId="9" fontId="5" fillId="0" borderId="1" xfId="8" applyFont="1" applyBorder="1" applyAlignment="1" applyProtection="1">
      <alignment horizontal="center" vertical="center"/>
      <protection locked="0"/>
    </xf>
    <xf numFmtId="0" fontId="8"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protection locked="0"/>
    </xf>
    <xf numFmtId="0" fontId="5" fillId="0" borderId="1" xfId="0" applyFont="1" applyBorder="1" applyAlignment="1">
      <alignment horizontal="center" vertical="center"/>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165" fontId="8" fillId="0" borderId="4" xfId="0" applyNumberFormat="1" applyFont="1" applyBorder="1" applyAlignment="1">
      <alignment horizontal="center" vertical="center"/>
    </xf>
    <xf numFmtId="165" fontId="8" fillId="0" borderId="5" xfId="0" applyNumberFormat="1" applyFont="1" applyBorder="1" applyAlignment="1">
      <alignment horizontal="center" vertical="center"/>
    </xf>
    <xf numFmtId="165" fontId="8" fillId="0" borderId="6" xfId="0" applyNumberFormat="1" applyFont="1" applyBorder="1" applyAlignment="1">
      <alignment horizontal="center" vertical="center"/>
    </xf>
    <xf numFmtId="165" fontId="5" fillId="0" borderId="4" xfId="0" applyNumberFormat="1" applyFont="1" applyBorder="1" applyAlignment="1" applyProtection="1">
      <alignment horizontal="center" vertical="center"/>
      <protection locked="0"/>
    </xf>
    <xf numFmtId="165" fontId="5" fillId="0" borderId="5" xfId="0" applyNumberFormat="1" applyFont="1" applyBorder="1" applyAlignment="1" applyProtection="1">
      <alignment horizontal="center" vertical="center"/>
      <protection locked="0"/>
    </xf>
    <xf numFmtId="165" fontId="5" fillId="0" borderId="6" xfId="0" applyNumberFormat="1" applyFont="1" applyBorder="1" applyAlignment="1" applyProtection="1">
      <alignment horizontal="center" vertical="center"/>
      <protection locked="0"/>
    </xf>
    <xf numFmtId="0" fontId="49" fillId="0" borderId="0" xfId="0" applyFont="1" applyAlignment="1">
      <alignment horizontal="left" vertical="center"/>
    </xf>
    <xf numFmtId="0" fontId="8" fillId="0" borderId="12" xfId="0" applyFont="1" applyBorder="1" applyAlignment="1">
      <alignment horizontal="center" vertical="center" wrapText="1"/>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1" fontId="5" fillId="0" borderId="13" xfId="0" applyNumberFormat="1" applyFont="1" applyBorder="1" applyAlignment="1">
      <alignment horizontal="center" vertical="center" wrapText="1"/>
    </xf>
    <xf numFmtId="0" fontId="5" fillId="0" borderId="12" xfId="0" applyFont="1" applyBorder="1" applyAlignment="1">
      <alignment horizontal="left" vertical="center" wrapText="1"/>
    </xf>
    <xf numFmtId="0" fontId="5" fillId="0" borderId="12" xfId="0" applyFont="1" applyBorder="1" applyAlignment="1">
      <alignment horizontal="left" vertical="center"/>
    </xf>
    <xf numFmtId="0" fontId="5" fillId="0" borderId="12" xfId="0" applyFont="1" applyBorder="1" applyAlignment="1" applyProtection="1">
      <alignment vertical="center" wrapText="1"/>
    </xf>
    <xf numFmtId="0" fontId="7" fillId="0" borderId="0" xfId="0" quotePrefix="1" applyFont="1" applyBorder="1" applyAlignment="1">
      <alignment horizontal="left" vertical="center" wrapText="1"/>
    </xf>
    <xf numFmtId="0" fontId="7" fillId="0" borderId="0" xfId="0" applyFont="1" applyBorder="1" applyAlignment="1">
      <alignment horizontal="left" vertical="center"/>
    </xf>
    <xf numFmtId="0" fontId="103" fillId="10" borderId="4" xfId="0" applyFont="1" applyFill="1" applyBorder="1" applyAlignment="1" applyProtection="1">
      <alignment horizontal="center" vertical="center"/>
    </xf>
    <xf numFmtId="0" fontId="103" fillId="10" borderId="6" xfId="0" applyFont="1" applyFill="1" applyBorder="1" applyAlignment="1" applyProtection="1">
      <alignment horizontal="center" vertical="center"/>
    </xf>
    <xf numFmtId="0" fontId="103" fillId="10" borderId="5" xfId="0" applyFont="1" applyFill="1" applyBorder="1" applyAlignment="1" applyProtection="1">
      <alignment horizontal="center" vertical="center"/>
    </xf>
    <xf numFmtId="0" fontId="11" fillId="2" borderId="47" xfId="0" applyFont="1" applyFill="1" applyBorder="1" applyAlignment="1">
      <alignment horizontal="left" vertical="center" wrapText="1"/>
    </xf>
    <xf numFmtId="0" fontId="11" fillId="2" borderId="28" xfId="0" applyFont="1" applyFill="1" applyBorder="1" applyAlignment="1">
      <alignment horizontal="left" vertical="center" wrapText="1"/>
    </xf>
    <xf numFmtId="0" fontId="11" fillId="2" borderId="29" xfId="0" applyFont="1" applyFill="1" applyBorder="1" applyAlignment="1">
      <alignment horizontal="left" vertical="center" wrapText="1"/>
    </xf>
    <xf numFmtId="0" fontId="11" fillId="2" borderId="51" xfId="0" applyFont="1" applyFill="1" applyBorder="1" applyAlignment="1">
      <alignment horizontal="left" vertical="center" wrapText="1"/>
    </xf>
    <xf numFmtId="0" fontId="11" fillId="2" borderId="62" xfId="0" applyFont="1" applyFill="1" applyBorder="1" applyAlignment="1">
      <alignment horizontal="left" vertical="center" wrapText="1"/>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1" fillId="0" borderId="13" xfId="0" applyFont="1" applyBorder="1" applyAlignment="1">
      <alignment horizontal="left" vertical="center"/>
    </xf>
    <xf numFmtId="0" fontId="11" fillId="0" borderId="53" xfId="0" applyFont="1" applyBorder="1" applyAlignment="1">
      <alignment horizontal="left" vertical="center"/>
    </xf>
    <xf numFmtId="0" fontId="11" fillId="0" borderId="37" xfId="0" applyFont="1" applyBorder="1" applyAlignment="1">
      <alignment horizontal="left" vertical="center"/>
    </xf>
    <xf numFmtId="2" fontId="11" fillId="0" borderId="13" xfId="0" applyNumberFormat="1" applyFont="1" applyFill="1" applyBorder="1" applyAlignment="1" applyProtection="1">
      <alignment horizontal="center" vertical="center"/>
    </xf>
    <xf numFmtId="2" fontId="11" fillId="0" borderId="53" xfId="0" applyNumberFormat="1" applyFont="1" applyFill="1" applyBorder="1" applyAlignment="1" applyProtection="1">
      <alignment horizontal="center" vertical="center"/>
    </xf>
    <xf numFmtId="2" fontId="11" fillId="0" borderId="37" xfId="0" applyNumberFormat="1" applyFont="1" applyFill="1" applyBorder="1" applyAlignment="1" applyProtection="1">
      <alignment horizontal="center" vertical="center"/>
    </xf>
    <xf numFmtId="0" fontId="9" fillId="0" borderId="1" xfId="0" applyFont="1" applyBorder="1" applyAlignment="1" applyProtection="1">
      <alignment horizontal="center" vertical="center" wrapText="1"/>
      <protection locked="0"/>
    </xf>
    <xf numFmtId="0" fontId="8" fillId="2" borderId="4"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11" fillId="2" borderId="76" xfId="0" applyFont="1" applyFill="1" applyBorder="1" applyAlignment="1">
      <alignment horizontal="left" vertical="center" wrapText="1"/>
    </xf>
    <xf numFmtId="0" fontId="11" fillId="2" borderId="32" xfId="0" applyFont="1" applyFill="1" applyBorder="1" applyAlignment="1">
      <alignment horizontal="left" vertical="center" wrapText="1"/>
    </xf>
    <xf numFmtId="0" fontId="11" fillId="2" borderId="33" xfId="0" applyFont="1" applyFill="1" applyBorder="1" applyAlignment="1">
      <alignment horizontal="left" vertical="center" wrapText="1"/>
    </xf>
    <xf numFmtId="0" fontId="9" fillId="0" borderId="1" xfId="0" applyFont="1" applyBorder="1" applyAlignment="1">
      <alignment horizontal="center" vertical="center" wrapText="1"/>
    </xf>
    <xf numFmtId="14" fontId="5" fillId="5" borderId="4" xfId="1" applyNumberFormat="1" applyFont="1" applyFill="1" applyBorder="1" applyAlignment="1" applyProtection="1">
      <alignment horizontal="center" vertical="center"/>
      <protection locked="0"/>
    </xf>
    <xf numFmtId="0" fontId="5" fillId="5" borderId="6" xfId="1" applyFont="1" applyFill="1" applyBorder="1" applyAlignment="1" applyProtection="1">
      <alignment horizontal="center" vertical="center"/>
      <protection locked="0"/>
    </xf>
    <xf numFmtId="0" fontId="5" fillId="5" borderId="15" xfId="1" applyFont="1" applyFill="1" applyBorder="1" applyAlignment="1" applyProtection="1">
      <alignment horizontal="center" vertical="center"/>
      <protection locked="0"/>
    </xf>
    <xf numFmtId="0" fontId="5" fillId="5" borderId="14" xfId="1" applyFont="1" applyFill="1" applyBorder="1" applyAlignment="1" applyProtection="1">
      <alignment horizontal="center" vertical="center"/>
      <protection locked="0"/>
    </xf>
    <xf numFmtId="0" fontId="5" fillId="5" borderId="64" xfId="1" applyFont="1" applyFill="1" applyBorder="1" applyAlignment="1" applyProtection="1">
      <alignment horizontal="center" vertical="center"/>
      <protection locked="0"/>
    </xf>
    <xf numFmtId="0" fontId="5" fillId="5" borderId="16" xfId="1" applyFont="1" applyFill="1" applyBorder="1" applyAlignment="1" applyProtection="1">
      <alignment horizontal="center" vertical="center"/>
      <protection locked="0"/>
    </xf>
    <xf numFmtId="0" fontId="5" fillId="5" borderId="0" xfId="1" applyFont="1" applyFill="1" applyBorder="1" applyAlignment="1" applyProtection="1">
      <alignment horizontal="center" vertical="center"/>
      <protection locked="0"/>
    </xf>
    <xf numFmtId="0" fontId="5" fillId="5" borderId="17" xfId="1" applyFont="1" applyFill="1" applyBorder="1" applyAlignment="1" applyProtection="1">
      <alignment horizontal="center" vertical="center"/>
      <protection locked="0"/>
    </xf>
    <xf numFmtId="0" fontId="5" fillId="5" borderId="13" xfId="1" applyFont="1" applyFill="1" applyBorder="1" applyAlignment="1" applyProtection="1">
      <alignment horizontal="center" vertical="center"/>
      <protection locked="0"/>
    </xf>
    <xf numFmtId="0" fontId="5" fillId="5" borderId="53" xfId="1" applyFont="1" applyFill="1" applyBorder="1" applyAlignment="1" applyProtection="1">
      <alignment horizontal="center" vertical="center"/>
      <protection locked="0"/>
    </xf>
    <xf numFmtId="0" fontId="5" fillId="5" borderId="37" xfId="1" applyFont="1" applyFill="1" applyBorder="1" applyAlignment="1" applyProtection="1">
      <alignment horizontal="center" vertical="center"/>
      <protection locked="0"/>
    </xf>
    <xf numFmtId="0" fontId="13" fillId="0" borderId="0" xfId="0" applyFont="1" applyAlignment="1">
      <alignment horizontal="left" vertical="center"/>
    </xf>
    <xf numFmtId="0" fontId="103" fillId="10" borderId="1" xfId="0" applyFont="1" applyFill="1" applyBorder="1" applyAlignment="1" applyProtection="1">
      <alignment horizontal="center" vertical="center"/>
    </xf>
    <xf numFmtId="165" fontId="5" fillId="0" borderId="4" xfId="0" applyNumberFormat="1" applyFont="1" applyBorder="1" applyAlignment="1" applyProtection="1">
      <alignment horizontal="center" vertical="center"/>
    </xf>
    <xf numFmtId="165" fontId="5" fillId="0" borderId="5" xfId="0" applyNumberFormat="1" applyFont="1" applyBorder="1" applyAlignment="1" applyProtection="1">
      <alignment horizontal="center" vertical="center"/>
    </xf>
    <xf numFmtId="165" fontId="5" fillId="0" borderId="6" xfId="0" applyNumberFormat="1" applyFont="1" applyBorder="1" applyAlignment="1" applyProtection="1">
      <alignment horizontal="center" vertical="center"/>
    </xf>
    <xf numFmtId="0" fontId="5" fillId="0" borderId="12" xfId="0" applyFont="1" applyBorder="1" applyAlignment="1" applyProtection="1">
      <alignment horizontal="left" vertical="center" wrapText="1"/>
    </xf>
    <xf numFmtId="0" fontId="5" fillId="5" borderId="4" xfId="0" applyFont="1" applyFill="1" applyBorder="1" applyAlignment="1" applyProtection="1">
      <alignment horizontal="center" vertical="center" wrapText="1"/>
    </xf>
    <xf numFmtId="0" fontId="5" fillId="5" borderId="6" xfId="0" applyFont="1" applyFill="1" applyBorder="1" applyAlignment="1" applyProtection="1">
      <alignment horizontal="center" vertical="center" wrapText="1"/>
    </xf>
    <xf numFmtId="0" fontId="5" fillId="0" borderId="1" xfId="0" applyFont="1" applyBorder="1" applyAlignment="1" applyProtection="1">
      <alignment horizontal="center" vertical="center" wrapText="1"/>
      <protection locked="0"/>
    </xf>
    <xf numFmtId="0" fontId="22" fillId="0" borderId="14" xfId="0" applyFont="1" applyBorder="1" applyAlignment="1">
      <alignment horizontal="left" vertical="center"/>
    </xf>
    <xf numFmtId="0" fontId="12" fillId="0" borderId="1" xfId="0" applyFont="1" applyBorder="1" applyAlignment="1">
      <alignment horizontal="center" vertical="center"/>
    </xf>
    <xf numFmtId="0" fontId="12" fillId="2" borderId="1" xfId="0" applyFont="1" applyFill="1" applyBorder="1" applyAlignment="1">
      <alignment horizontal="center" vertical="center"/>
    </xf>
    <xf numFmtId="0" fontId="14" fillId="0" borderId="0" xfId="0" applyFont="1" applyAlignment="1">
      <alignment horizontal="left" vertical="center"/>
    </xf>
    <xf numFmtId="0" fontId="22" fillId="0" borderId="0" xfId="0" applyFont="1" applyAlignment="1">
      <alignment horizontal="left" vertical="center" wrapText="1"/>
    </xf>
    <xf numFmtId="165" fontId="5" fillId="0" borderId="4" xfId="0" applyNumberFormat="1" applyFont="1" applyFill="1" applyBorder="1" applyAlignment="1" applyProtection="1">
      <alignment horizontal="center" vertical="center"/>
      <protection locked="0"/>
    </xf>
    <xf numFmtId="165" fontId="5" fillId="0" borderId="6" xfId="0" applyNumberFormat="1" applyFont="1" applyFill="1" applyBorder="1" applyAlignment="1" applyProtection="1">
      <alignment horizontal="center" vertical="center"/>
      <protection locked="0"/>
    </xf>
    <xf numFmtId="165" fontId="5" fillId="0" borderId="5" xfId="0" applyNumberFormat="1"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9" fillId="0" borderId="1" xfId="0" applyFont="1" applyBorder="1" applyAlignment="1" applyProtection="1">
      <alignment horizontal="center" vertical="center" wrapText="1"/>
    </xf>
    <xf numFmtId="0" fontId="11" fillId="0" borderId="1" xfId="0" applyFont="1" applyBorder="1" applyAlignment="1">
      <alignment horizontal="center" vertical="center"/>
    </xf>
    <xf numFmtId="0" fontId="8" fillId="2" borderId="1" xfId="0" applyFont="1" applyFill="1" applyBorder="1" applyAlignment="1">
      <alignment horizontal="center" vertical="center" wrapText="1"/>
    </xf>
    <xf numFmtId="0" fontId="21" fillId="2" borderId="76" xfId="0" applyFont="1" applyFill="1" applyBorder="1" applyAlignment="1">
      <alignment horizontal="center" vertical="center" wrapText="1"/>
    </xf>
    <xf numFmtId="0" fontId="21" fillId="2" borderId="32" xfId="0" applyFont="1" applyFill="1" applyBorder="1" applyAlignment="1">
      <alignment horizontal="center" vertical="center" wrapText="1"/>
    </xf>
    <xf numFmtId="0" fontId="21" fillId="2" borderId="33" xfId="0" applyFont="1" applyFill="1" applyBorder="1" applyAlignment="1">
      <alignment horizontal="center" vertical="center" wrapText="1"/>
    </xf>
    <xf numFmtId="0" fontId="21" fillId="2" borderId="51" xfId="0" applyFont="1" applyFill="1" applyBorder="1" applyAlignment="1">
      <alignment horizontal="center" vertical="center" wrapText="1"/>
    </xf>
    <xf numFmtId="0" fontId="21" fillId="2" borderId="62" xfId="0" applyFont="1" applyFill="1" applyBorder="1" applyAlignment="1">
      <alignment horizontal="center" vertical="center" wrapText="1"/>
    </xf>
    <xf numFmtId="0" fontId="21" fillId="2" borderId="63" xfId="0"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1"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5" borderId="1" xfId="0" applyFont="1" applyFill="1" applyBorder="1" applyAlignment="1" applyProtection="1">
      <alignment horizontal="left" vertical="center" wrapText="1"/>
      <protection locked="0"/>
    </xf>
    <xf numFmtId="0" fontId="5" fillId="0" borderId="1" xfId="0" applyFont="1" applyBorder="1" applyAlignment="1">
      <alignment vertical="center" wrapText="1"/>
    </xf>
    <xf numFmtId="2" fontId="5" fillId="5" borderId="1" xfId="0" applyNumberFormat="1" applyFont="1" applyFill="1" applyBorder="1" applyAlignment="1" applyProtection="1">
      <alignment vertical="center" wrapText="1"/>
      <protection locked="0"/>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77" fillId="2" borderId="4" xfId="0" applyFont="1" applyFill="1" applyBorder="1" applyAlignment="1">
      <alignment horizontal="center" vertical="center"/>
    </xf>
    <xf numFmtId="0" fontId="77" fillId="2" borderId="5" xfId="0" applyFont="1" applyFill="1" applyBorder="1" applyAlignment="1">
      <alignment horizontal="center" vertical="center"/>
    </xf>
    <xf numFmtId="0" fontId="77" fillId="2" borderId="6" xfId="0" applyFont="1" applyFill="1" applyBorder="1" applyAlignment="1">
      <alignment horizontal="center" vertical="center"/>
    </xf>
    <xf numFmtId="0" fontId="103" fillId="10" borderId="4" xfId="0" applyFont="1" applyFill="1" applyBorder="1" applyAlignment="1">
      <alignment horizontal="center" vertical="center"/>
    </xf>
    <xf numFmtId="0" fontId="103" fillId="10" borderId="5" xfId="0" applyFont="1" applyFill="1" applyBorder="1" applyAlignment="1">
      <alignment horizontal="center" vertical="center"/>
    </xf>
    <xf numFmtId="0" fontId="103" fillId="10" borderId="6" xfId="0" applyFont="1" applyFill="1" applyBorder="1" applyAlignment="1">
      <alignment horizontal="center" vertical="center"/>
    </xf>
    <xf numFmtId="0" fontId="7" fillId="0" borderId="0" xfId="0" applyFont="1" applyBorder="1" applyAlignment="1">
      <alignment horizontal="left" vertical="center" wrapText="1"/>
    </xf>
    <xf numFmtId="165" fontId="5" fillId="0" borderId="1" xfId="0" applyNumberFormat="1" applyFont="1" applyBorder="1" applyAlignment="1">
      <alignment horizontal="center" vertical="center"/>
    </xf>
    <xf numFmtId="0" fontId="7" fillId="2" borderId="1" xfId="1" applyFont="1" applyFill="1" applyBorder="1" applyAlignment="1">
      <alignment horizontal="left" vertical="center"/>
    </xf>
    <xf numFmtId="0" fontId="11" fillId="0" borderId="0" xfId="0" applyFont="1" applyAlignment="1">
      <alignment vertical="center" wrapText="1"/>
    </xf>
    <xf numFmtId="165" fontId="5" fillId="5" borderId="4" xfId="0" applyNumberFormat="1" applyFont="1" applyFill="1" applyBorder="1" applyAlignment="1" applyProtection="1">
      <alignment horizontal="center" vertical="center"/>
      <protection locked="0"/>
    </xf>
    <xf numFmtId="165" fontId="5" fillId="5" borderId="5" xfId="0" applyNumberFormat="1" applyFont="1" applyFill="1" applyBorder="1" applyAlignment="1" applyProtection="1">
      <alignment horizontal="center" vertical="center"/>
      <protection locked="0"/>
    </xf>
    <xf numFmtId="165" fontId="5" fillId="5" borderId="6" xfId="0" applyNumberFormat="1" applyFont="1" applyFill="1" applyBorder="1" applyAlignment="1" applyProtection="1">
      <alignment horizontal="center" vertical="center"/>
      <protection locked="0"/>
    </xf>
    <xf numFmtId="0" fontId="7" fillId="5" borderId="1" xfId="1" applyFont="1" applyFill="1" applyBorder="1" applyAlignment="1" applyProtection="1">
      <alignment horizontal="left" vertical="center"/>
    </xf>
    <xf numFmtId="0" fontId="8" fillId="2" borderId="1" xfId="1" applyFont="1" applyFill="1" applyBorder="1" applyAlignment="1">
      <alignment vertical="center"/>
    </xf>
    <xf numFmtId="0" fontId="5" fillId="2" borderId="1" xfId="1" applyFont="1" applyFill="1" applyBorder="1" applyAlignment="1">
      <alignment vertical="center"/>
    </xf>
    <xf numFmtId="166" fontId="5" fillId="0" borderId="1" xfId="8" applyNumberFormat="1" applyFont="1" applyBorder="1" applyAlignment="1">
      <alignment horizontal="center" vertical="center"/>
    </xf>
    <xf numFmtId="0" fontId="8" fillId="2" borderId="1" xfId="0" applyFont="1" applyFill="1" applyBorder="1" applyAlignment="1">
      <alignment horizontal="left" vertical="center"/>
    </xf>
    <xf numFmtId="0" fontId="21" fillId="0" borderId="48" xfId="0" applyFont="1" applyBorder="1" applyAlignment="1">
      <alignment horizontal="left"/>
    </xf>
    <xf numFmtId="0" fontId="21" fillId="0" borderId="28" xfId="0" applyFont="1" applyBorder="1" applyAlignment="1">
      <alignment horizontal="left"/>
    </xf>
    <xf numFmtId="0" fontId="21" fillId="0" borderId="29" xfId="0" applyFont="1" applyBorder="1" applyAlignment="1">
      <alignment horizontal="left"/>
    </xf>
    <xf numFmtId="0" fontId="12" fillId="0" borderId="1" xfId="0" applyFont="1" applyBorder="1" applyAlignment="1">
      <alignment horizontal="left"/>
    </xf>
    <xf numFmtId="2" fontId="28" fillId="5" borderId="24" xfId="0" applyNumberFormat="1" applyFont="1" applyFill="1" applyBorder="1" applyAlignment="1" applyProtection="1">
      <alignment horizontal="center" vertical="center" wrapText="1"/>
      <protection locked="0"/>
    </xf>
    <xf numFmtId="2" fontId="28" fillId="5" borderId="38" xfId="0" applyNumberFormat="1" applyFont="1" applyFill="1" applyBorder="1" applyAlignment="1" applyProtection="1">
      <alignment horizontal="center" vertical="center" wrapText="1"/>
      <protection locked="0"/>
    </xf>
    <xf numFmtId="0" fontId="10" fillId="0" borderId="34" xfId="0" applyFont="1" applyBorder="1" applyAlignment="1">
      <alignment horizontal="center" vertical="center"/>
    </xf>
    <xf numFmtId="0" fontId="10" fillId="0" borderId="1" xfId="0" applyFont="1" applyBorder="1" applyAlignment="1">
      <alignment horizontal="center" vertical="center" wrapText="1"/>
    </xf>
    <xf numFmtId="2" fontId="28" fillId="5" borderId="12" xfId="0" applyNumberFormat="1" applyFont="1" applyFill="1" applyBorder="1" applyAlignment="1" applyProtection="1">
      <alignment horizontal="center" vertical="center"/>
      <protection locked="0"/>
    </xf>
    <xf numFmtId="2" fontId="28" fillId="5" borderId="13" xfId="0" applyNumberFormat="1" applyFont="1" applyFill="1" applyBorder="1" applyAlignment="1" applyProtection="1">
      <alignment horizontal="center" vertical="center"/>
      <protection locked="0"/>
    </xf>
    <xf numFmtId="2" fontId="28" fillId="5" borderId="1" xfId="0" applyNumberFormat="1" applyFont="1" applyFill="1" applyBorder="1" applyAlignment="1" applyProtection="1">
      <alignment horizontal="center" vertical="center"/>
      <protection locked="0"/>
    </xf>
    <xf numFmtId="2" fontId="28" fillId="5" borderId="4" xfId="0" applyNumberFormat="1" applyFont="1" applyFill="1" applyBorder="1" applyAlignment="1" applyProtection="1">
      <alignment horizontal="center" vertical="center"/>
      <protection locked="0"/>
    </xf>
    <xf numFmtId="2" fontId="28" fillId="5" borderId="23" xfId="0" applyNumberFormat="1" applyFont="1" applyFill="1" applyBorder="1" applyAlignment="1" applyProtection="1">
      <alignment horizontal="center" vertical="center"/>
      <protection locked="0"/>
    </xf>
    <xf numFmtId="2" fontId="28" fillId="5" borderId="24" xfId="0" applyNumberFormat="1" applyFont="1" applyFill="1" applyBorder="1" applyAlignment="1" applyProtection="1">
      <alignment horizontal="center" vertical="center"/>
      <protection locked="0"/>
    </xf>
    <xf numFmtId="0" fontId="12" fillId="0" borderId="15" xfId="0" applyFont="1" applyBorder="1" applyAlignment="1">
      <alignment horizontal="left"/>
    </xf>
    <xf numFmtId="0" fontId="12" fillId="0" borderId="14" xfId="0" applyFont="1" applyBorder="1" applyAlignment="1">
      <alignment horizontal="left"/>
    </xf>
    <xf numFmtId="0" fontId="12" fillId="0" borderId="64" xfId="0" applyFont="1" applyBorder="1" applyAlignment="1">
      <alignment horizontal="left"/>
    </xf>
    <xf numFmtId="0" fontId="10" fillId="0" borderId="21" xfId="0" applyFont="1" applyBorder="1" applyAlignment="1">
      <alignment horizontal="left" vertical="center" wrapText="1"/>
    </xf>
    <xf numFmtId="0" fontId="10" fillId="0" borderId="77" xfId="0" applyFont="1" applyBorder="1" applyAlignment="1">
      <alignment horizontal="left" vertical="center" wrapText="1"/>
    </xf>
    <xf numFmtId="0" fontId="95" fillId="5" borderId="20" xfId="0" applyFont="1" applyFill="1" applyBorder="1" applyAlignment="1" applyProtection="1">
      <protection locked="0"/>
    </xf>
    <xf numFmtId="0" fontId="95" fillId="5" borderId="72" xfId="0" applyFont="1" applyFill="1" applyBorder="1" applyAlignment="1" applyProtection="1">
      <protection locked="0"/>
    </xf>
    <xf numFmtId="0" fontId="95" fillId="5" borderId="1" xfId="0" applyFont="1" applyFill="1" applyBorder="1" applyAlignment="1" applyProtection="1">
      <protection locked="0"/>
    </xf>
    <xf numFmtId="0" fontId="95" fillId="5" borderId="59" xfId="0" applyFont="1" applyFill="1" applyBorder="1" applyAlignment="1" applyProtection="1">
      <protection locked="0"/>
    </xf>
    <xf numFmtId="0" fontId="95" fillId="5" borderId="23" xfId="0" applyFont="1" applyFill="1" applyBorder="1" applyAlignment="1" applyProtection="1">
      <protection locked="0"/>
    </xf>
    <xf numFmtId="0" fontId="95" fillId="5" borderId="56" xfId="0" applyFont="1" applyFill="1" applyBorder="1" applyAlignment="1" applyProtection="1">
      <protection locked="0"/>
    </xf>
    <xf numFmtId="0" fontId="3" fillId="0" borderId="4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28" fillId="0" borderId="71" xfId="0" applyFont="1" applyBorder="1" applyAlignment="1">
      <alignment horizontal="center" vertical="center"/>
    </xf>
    <xf numFmtId="0" fontId="28" fillId="0" borderId="40" xfId="0" applyFont="1" applyBorder="1" applyAlignment="1">
      <alignment horizontal="center" vertical="center"/>
    </xf>
    <xf numFmtId="0" fontId="28" fillId="0" borderId="20" xfId="0" applyFont="1" applyBorder="1" applyAlignment="1">
      <alignment horizontal="center" vertical="center"/>
    </xf>
    <xf numFmtId="0" fontId="28" fillId="0" borderId="23" xfId="0" applyFont="1" applyBorder="1" applyAlignment="1">
      <alignment horizontal="center" vertical="center"/>
    </xf>
    <xf numFmtId="0" fontId="28" fillId="0" borderId="20" xfId="0" applyFont="1" applyBorder="1" applyAlignment="1">
      <alignment horizontal="center" vertical="center" wrapText="1"/>
    </xf>
    <xf numFmtId="0" fontId="28" fillId="0" borderId="23" xfId="0" applyFont="1" applyBorder="1" applyAlignment="1">
      <alignment horizontal="center" vertical="center" wrapText="1"/>
    </xf>
    <xf numFmtId="0" fontId="28" fillId="3" borderId="20" xfId="0" applyFont="1" applyFill="1" applyBorder="1" applyAlignment="1">
      <alignment horizontal="center" vertical="center" wrapText="1"/>
    </xf>
    <xf numFmtId="0" fontId="28" fillId="3" borderId="21" xfId="0" applyFont="1" applyFill="1" applyBorder="1" applyAlignment="1">
      <alignment horizontal="center" vertical="center" wrapText="1"/>
    </xf>
    <xf numFmtId="0" fontId="28" fillId="3" borderId="23" xfId="0" applyFont="1" applyFill="1" applyBorder="1" applyAlignment="1">
      <alignment horizontal="center" vertical="center"/>
    </xf>
    <xf numFmtId="0" fontId="28" fillId="3" borderId="24" xfId="0" applyFont="1" applyFill="1" applyBorder="1" applyAlignment="1">
      <alignment horizontal="center" vertical="center"/>
    </xf>
    <xf numFmtId="0" fontId="3" fillId="0" borderId="48" xfId="0" applyFont="1" applyBorder="1" applyAlignment="1">
      <alignment horizontal="left" vertical="center"/>
    </xf>
    <xf numFmtId="0" fontId="28" fillId="0" borderId="19" xfId="0" applyFont="1" applyBorder="1" applyAlignment="1">
      <alignment horizontal="center" vertical="center"/>
    </xf>
    <xf numFmtId="0" fontId="28" fillId="0" borderId="22" xfId="0" applyFont="1" applyBorder="1" applyAlignment="1">
      <alignment horizontal="center" vertical="center"/>
    </xf>
    <xf numFmtId="0" fontId="28" fillId="0" borderId="77" xfId="0" applyFont="1" applyBorder="1" applyAlignment="1">
      <alignment horizontal="center" vertical="center"/>
    </xf>
    <xf numFmtId="0" fontId="28" fillId="0" borderId="38" xfId="0" applyFont="1" applyBorder="1" applyAlignment="1">
      <alignment horizontal="center" vertical="center"/>
    </xf>
    <xf numFmtId="0" fontId="28" fillId="0" borderId="80" xfId="0" applyFont="1" applyBorder="1" applyAlignment="1">
      <alignment horizontal="center" vertical="center" wrapText="1"/>
    </xf>
    <xf numFmtId="0" fontId="95" fillId="0" borderId="67" xfId="0" applyFont="1" applyBorder="1" applyAlignment="1">
      <alignment horizontal="center" vertical="center" wrapText="1"/>
    </xf>
    <xf numFmtId="2" fontId="28" fillId="5" borderId="38" xfId="0" applyNumberFormat="1" applyFont="1" applyFill="1" applyBorder="1" applyAlignment="1" applyProtection="1">
      <alignment horizontal="center" vertical="center"/>
      <protection locked="0"/>
    </xf>
    <xf numFmtId="2" fontId="28" fillId="5" borderId="82" xfId="0" applyNumberFormat="1" applyFont="1" applyFill="1" applyBorder="1" applyAlignment="1" applyProtection="1">
      <alignment horizontal="center" vertical="center"/>
      <protection locked="0"/>
    </xf>
    <xf numFmtId="0" fontId="28" fillId="0" borderId="21" xfId="0" applyFont="1" applyBorder="1" applyAlignment="1">
      <alignment horizontal="center" vertical="center" wrapText="1"/>
    </xf>
    <xf numFmtId="0" fontId="28" fillId="0" borderId="24" xfId="0" applyFont="1" applyBorder="1" applyAlignment="1">
      <alignment horizontal="center" vertical="center"/>
    </xf>
    <xf numFmtId="2" fontId="28" fillId="5" borderId="37" xfId="0" applyNumberFormat="1" applyFont="1" applyFill="1" applyBorder="1" applyAlignment="1" applyProtection="1">
      <alignment horizontal="center" vertical="center"/>
      <protection locked="0"/>
    </xf>
    <xf numFmtId="2" fontId="28" fillId="5" borderId="53" xfId="0" applyNumberFormat="1" applyFont="1" applyFill="1" applyBorder="1" applyAlignment="1" applyProtection="1">
      <alignment horizontal="center" vertical="center"/>
      <protection locked="0"/>
    </xf>
    <xf numFmtId="2" fontId="28" fillId="5" borderId="6" xfId="0" applyNumberFormat="1" applyFont="1" applyFill="1" applyBorder="1" applyAlignment="1" applyProtection="1">
      <alignment horizontal="center" vertical="center"/>
      <protection locked="0"/>
    </xf>
    <xf numFmtId="2" fontId="28" fillId="4" borderId="4" xfId="0" applyNumberFormat="1" applyFont="1" applyFill="1" applyBorder="1" applyAlignment="1">
      <alignment horizontal="center" vertical="center"/>
    </xf>
    <xf numFmtId="2" fontId="28" fillId="4" borderId="6" xfId="0" applyNumberFormat="1" applyFont="1" applyFill="1" applyBorder="1" applyAlignment="1">
      <alignment horizontal="center" vertical="center"/>
    </xf>
    <xf numFmtId="2" fontId="28" fillId="4" borderId="5" xfId="0" applyNumberFormat="1" applyFont="1" applyFill="1" applyBorder="1" applyAlignment="1">
      <alignment horizontal="center" vertical="center"/>
    </xf>
    <xf numFmtId="0" fontId="28" fillId="0" borderId="16" xfId="0" applyFont="1" applyBorder="1" applyAlignment="1">
      <alignment horizontal="left" vertical="center" wrapText="1"/>
    </xf>
    <xf numFmtId="0" fontId="28" fillId="0" borderId="0" xfId="0" applyFont="1" applyBorder="1" applyAlignment="1">
      <alignment horizontal="left" vertical="center" wrapText="1"/>
    </xf>
    <xf numFmtId="0" fontId="28" fillId="0" borderId="17" xfId="0" applyFont="1" applyBorder="1" applyAlignment="1">
      <alignment horizontal="left" vertical="center" wrapText="1"/>
    </xf>
    <xf numFmtId="0" fontId="3" fillId="0" borderId="79" xfId="0" applyFont="1" applyBorder="1" applyAlignment="1">
      <alignment horizontal="left" vertical="center"/>
    </xf>
    <xf numFmtId="0" fontId="3" fillId="0" borderId="80" xfId="0" applyFont="1" applyBorder="1" applyAlignment="1">
      <alignment horizontal="left" vertical="center"/>
    </xf>
    <xf numFmtId="0" fontId="3" fillId="0" borderId="85" xfId="0" applyFont="1" applyBorder="1" applyAlignment="1">
      <alignment horizontal="left" vertical="center"/>
    </xf>
    <xf numFmtId="0" fontId="28" fillId="0" borderId="21" xfId="0" applyFont="1" applyBorder="1" applyAlignment="1">
      <alignment horizontal="center" vertical="center"/>
    </xf>
    <xf numFmtId="0" fontId="28" fillId="0" borderId="37" xfId="0" applyFont="1" applyBorder="1" applyAlignment="1">
      <alignment horizontal="left"/>
    </xf>
    <xf numFmtId="0" fontId="28" fillId="0" borderId="12" xfId="0" applyFont="1" applyBorder="1" applyAlignment="1">
      <alignment horizontal="left"/>
    </xf>
    <xf numFmtId="0" fontId="28" fillId="5" borderId="12" xfId="0" applyFont="1" applyFill="1" applyBorder="1" applyAlignment="1" applyProtection="1">
      <alignment horizontal="center" vertical="center"/>
      <protection locked="0"/>
    </xf>
    <xf numFmtId="0" fontId="28" fillId="5" borderId="13" xfId="0" applyFont="1" applyFill="1" applyBorder="1" applyAlignment="1" applyProtection="1">
      <alignment horizontal="center" vertical="center"/>
      <protection locked="0"/>
    </xf>
    <xf numFmtId="0" fontId="28" fillId="0" borderId="77" xfId="0" applyFont="1" applyBorder="1" applyAlignment="1">
      <alignment horizontal="center" vertical="center" wrapText="1"/>
    </xf>
    <xf numFmtId="0" fontId="28" fillId="0" borderId="74" xfId="0" applyFont="1" applyBorder="1" applyAlignment="1">
      <alignment horizontal="center" vertical="center" wrapText="1"/>
    </xf>
    <xf numFmtId="0" fontId="28" fillId="0" borderId="23" xfId="0" applyFont="1" applyFill="1" applyBorder="1" applyAlignment="1">
      <alignment horizontal="center" vertical="center"/>
    </xf>
    <xf numFmtId="0" fontId="10" fillId="0" borderId="24" xfId="0" applyFont="1" applyBorder="1" applyAlignment="1">
      <alignment horizontal="center"/>
    </xf>
    <xf numFmtId="0" fontId="10" fillId="0" borderId="82" xfId="0" applyFont="1" applyBorder="1" applyAlignment="1">
      <alignment horizontal="center"/>
    </xf>
    <xf numFmtId="0" fontId="28" fillId="0" borderId="37" xfId="0" applyFont="1" applyBorder="1" applyAlignment="1">
      <alignment horizontal="left" vertical="center" wrapText="1"/>
    </xf>
    <xf numFmtId="0" fontId="28" fillId="0" borderId="12" xfId="0" applyFont="1" applyBorder="1" applyAlignment="1">
      <alignment horizontal="left" vertical="center" wrapText="1"/>
    </xf>
    <xf numFmtId="0" fontId="28" fillId="0" borderId="6" xfId="0" applyFont="1" applyBorder="1" applyAlignment="1">
      <alignment horizontal="left" vertical="center" wrapText="1"/>
    </xf>
    <xf numFmtId="0" fontId="28" fillId="0" borderId="1" xfId="0" applyFont="1" applyBorder="1" applyAlignment="1">
      <alignment horizontal="left" vertical="center" wrapText="1"/>
    </xf>
    <xf numFmtId="0" fontId="28" fillId="0" borderId="64" xfId="0" applyFont="1" applyBorder="1" applyAlignment="1">
      <alignment horizontal="left" vertical="center" wrapText="1"/>
    </xf>
    <xf numFmtId="0" fontId="28" fillId="0" borderId="10" xfId="0" applyFont="1" applyBorder="1" applyAlignment="1">
      <alignment horizontal="left" vertical="center" wrapText="1"/>
    </xf>
    <xf numFmtId="0" fontId="28" fillId="0" borderId="4" xfId="0" applyFont="1" applyBorder="1" applyAlignment="1">
      <alignment horizontal="left" vertical="center" wrapText="1"/>
    </xf>
    <xf numFmtId="0" fontId="28" fillId="0" borderId="23" xfId="0" applyFont="1" applyBorder="1" applyAlignment="1">
      <alignment horizontal="left" vertical="center" wrapText="1"/>
    </xf>
    <xf numFmtId="2" fontId="28" fillId="5" borderId="1" xfId="0" applyNumberFormat="1" applyFont="1" applyFill="1" applyBorder="1" applyAlignment="1" applyProtection="1">
      <alignment horizontal="center" vertical="center" wrapText="1"/>
      <protection locked="0"/>
    </xf>
    <xf numFmtId="0" fontId="28" fillId="0" borderId="26" xfId="0" applyFont="1" applyBorder="1" applyAlignment="1">
      <alignment horizontal="center" vertical="center" wrapText="1"/>
    </xf>
    <xf numFmtId="0" fontId="28" fillId="0" borderId="46" xfId="0" applyFont="1" applyBorder="1" applyAlignment="1">
      <alignment horizontal="center" vertical="center" wrapText="1"/>
    </xf>
    <xf numFmtId="0" fontId="28" fillId="0" borderId="14" xfId="0" applyFont="1" applyFill="1" applyBorder="1" applyAlignment="1">
      <alignment horizontal="left" vertical="center" wrapText="1"/>
    </xf>
    <xf numFmtId="0" fontId="28" fillId="0" borderId="64" xfId="0" applyFont="1" applyFill="1" applyBorder="1" applyAlignment="1">
      <alignment horizontal="left" vertical="center" wrapText="1"/>
    </xf>
    <xf numFmtId="0" fontId="28" fillId="0" borderId="62" xfId="0" applyFont="1" applyFill="1" applyBorder="1" applyAlignment="1">
      <alignment horizontal="left" vertical="center" wrapText="1"/>
    </xf>
    <xf numFmtId="0" fontId="28" fillId="0" borderId="81" xfId="0" applyFont="1" applyFill="1" applyBorder="1" applyAlignment="1">
      <alignment horizontal="left" vertical="center" wrapText="1"/>
    </xf>
    <xf numFmtId="2" fontId="48" fillId="5" borderId="15" xfId="0" applyNumberFormat="1" applyFont="1" applyFill="1" applyBorder="1" applyAlignment="1" applyProtection="1">
      <alignment horizontal="center" vertical="center" wrapText="1"/>
      <protection locked="0"/>
    </xf>
    <xf numFmtId="2" fontId="28" fillId="5" borderId="14" xfId="0" applyNumberFormat="1" applyFont="1" applyFill="1" applyBorder="1" applyAlignment="1" applyProtection="1">
      <alignment horizontal="center" vertical="center" wrapText="1"/>
      <protection locked="0"/>
    </xf>
    <xf numFmtId="2" fontId="28" fillId="5" borderId="84" xfId="0" applyNumberFormat="1" applyFont="1" applyFill="1" applyBorder="1" applyAlignment="1" applyProtection="1">
      <alignment horizontal="center" vertical="center" wrapText="1"/>
      <protection locked="0"/>
    </xf>
    <xf numFmtId="2" fontId="28" fillId="5" borderId="62" xfId="0" applyNumberFormat="1" applyFont="1" applyFill="1" applyBorder="1" applyAlignment="1" applyProtection="1">
      <alignment horizontal="center" vertical="center" wrapText="1"/>
      <protection locked="0"/>
    </xf>
    <xf numFmtId="3" fontId="5" fillId="5" borderId="26" xfId="0" applyNumberFormat="1" applyFont="1" applyFill="1" applyBorder="1" applyAlignment="1" applyProtection="1">
      <alignment horizontal="center" vertical="center" wrapText="1"/>
      <protection locked="0"/>
    </xf>
    <xf numFmtId="3" fontId="5" fillId="5" borderId="46" xfId="0" applyNumberFormat="1" applyFont="1" applyFill="1" applyBorder="1" applyAlignment="1" applyProtection="1">
      <alignment horizontal="center" vertical="center" wrapText="1"/>
      <protection locked="0"/>
    </xf>
    <xf numFmtId="0" fontId="28" fillId="0" borderId="38" xfId="0" applyFont="1" applyBorder="1" applyAlignment="1">
      <alignment horizontal="center" vertical="center" wrapText="1"/>
    </xf>
    <xf numFmtId="0" fontId="28" fillId="0" borderId="85" xfId="0" applyFont="1" applyBorder="1" applyAlignment="1">
      <alignment horizontal="center" vertical="center" wrapText="1"/>
    </xf>
    <xf numFmtId="0" fontId="28" fillId="0" borderId="86" xfId="0" applyFont="1" applyBorder="1" applyAlignment="1">
      <alignment horizontal="center" vertical="center" wrapText="1"/>
    </xf>
    <xf numFmtId="0" fontId="28" fillId="0" borderId="5" xfId="0" applyFont="1" applyBorder="1" applyAlignment="1">
      <alignment horizontal="left" vertical="center"/>
    </xf>
    <xf numFmtId="0" fontId="28" fillId="0" borderId="6" xfId="0" applyFont="1" applyBorder="1" applyAlignment="1">
      <alignment horizontal="left" vertical="center"/>
    </xf>
    <xf numFmtId="0" fontId="28" fillId="0" borderId="57" xfId="0" applyFont="1" applyBorder="1" applyAlignment="1">
      <alignment horizontal="left" vertical="center"/>
    </xf>
    <xf numFmtId="0" fontId="28" fillId="0" borderId="82"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19"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83" xfId="0" applyFont="1" applyBorder="1" applyAlignment="1">
      <alignment horizontal="center" vertical="center" wrapText="1"/>
    </xf>
    <xf numFmtId="0" fontId="28" fillId="0" borderId="32" xfId="0" applyFont="1" applyBorder="1" applyAlignment="1">
      <alignment horizontal="center" vertical="center" wrapText="1"/>
    </xf>
    <xf numFmtId="0" fontId="28" fillId="0" borderId="79" xfId="0" applyFont="1" applyBorder="1" applyAlignment="1">
      <alignment horizontal="center" vertical="center" wrapText="1"/>
    </xf>
    <xf numFmtId="0" fontId="28" fillId="0" borderId="84" xfId="0" applyFont="1" applyBorder="1" applyAlignment="1">
      <alignment horizontal="center" vertical="center" wrapText="1"/>
    </xf>
    <xf numFmtId="0" fontId="28" fillId="0" borderId="62" xfId="0" applyFont="1" applyBorder="1" applyAlignment="1">
      <alignment horizontal="center" vertical="center" wrapText="1"/>
    </xf>
    <xf numFmtId="0" fontId="28" fillId="0" borderId="81" xfId="0" applyFont="1" applyBorder="1" applyAlignment="1">
      <alignment horizontal="center" vertical="center" wrapText="1"/>
    </xf>
    <xf numFmtId="2" fontId="28" fillId="5" borderId="83" xfId="0" applyNumberFormat="1" applyFont="1" applyFill="1" applyBorder="1" applyAlignment="1" applyProtection="1">
      <alignment horizontal="center" vertical="center" wrapText="1"/>
      <protection locked="0"/>
    </xf>
    <xf numFmtId="2" fontId="28" fillId="5" borderId="32" xfId="0" applyNumberFormat="1" applyFont="1" applyFill="1" applyBorder="1" applyAlignment="1" applyProtection="1">
      <alignment horizontal="center" vertical="center" wrapText="1"/>
      <protection locked="0"/>
    </xf>
    <xf numFmtId="2" fontId="28" fillId="5" borderId="79" xfId="0" applyNumberFormat="1" applyFont="1" applyFill="1" applyBorder="1" applyAlignment="1" applyProtection="1">
      <alignment horizontal="center" vertical="center" wrapText="1"/>
      <protection locked="0"/>
    </xf>
    <xf numFmtId="165" fontId="5" fillId="7" borderId="30" xfId="0" applyNumberFormat="1" applyFont="1" applyFill="1" applyBorder="1" applyAlignment="1">
      <alignment horizontal="center" vertical="center"/>
    </xf>
    <xf numFmtId="165" fontId="5" fillId="7" borderId="22" xfId="0" applyNumberFormat="1" applyFont="1" applyFill="1" applyBorder="1" applyAlignment="1">
      <alignment horizontal="center" vertical="center"/>
    </xf>
    <xf numFmtId="2" fontId="47" fillId="5" borderId="23" xfId="0" applyNumberFormat="1" applyFont="1" applyFill="1" applyBorder="1" applyAlignment="1" applyProtection="1">
      <alignment horizontal="center" vertical="center"/>
      <protection locked="0"/>
    </xf>
    <xf numFmtId="0" fontId="28" fillId="0" borderId="53" xfId="0" applyFont="1" applyBorder="1" applyAlignment="1">
      <alignment horizontal="left" vertical="center"/>
    </xf>
    <xf numFmtId="0" fontId="28" fillId="0" borderId="37" xfId="0" applyFont="1" applyBorder="1" applyAlignment="1">
      <alignment horizontal="left" vertical="center"/>
    </xf>
    <xf numFmtId="0" fontId="28" fillId="0" borderId="30" xfId="0" applyFont="1" applyBorder="1" applyAlignment="1">
      <alignment horizontal="center" vertical="center"/>
    </xf>
    <xf numFmtId="2" fontId="47" fillId="5" borderId="1" xfId="0" applyNumberFormat="1" applyFont="1" applyFill="1" applyBorder="1" applyAlignment="1" applyProtection="1">
      <alignment horizontal="center" vertical="center"/>
      <protection locked="0"/>
    </xf>
    <xf numFmtId="2" fontId="7" fillId="5" borderId="12" xfId="0" applyNumberFormat="1" applyFont="1" applyFill="1" applyBorder="1" applyAlignment="1" applyProtection="1">
      <alignment horizontal="center" vertical="center"/>
      <protection locked="0"/>
    </xf>
    <xf numFmtId="2" fontId="7" fillId="5" borderId="1" xfId="0" applyNumberFormat="1" applyFont="1" applyFill="1" applyBorder="1" applyAlignment="1" applyProtection="1">
      <alignment horizontal="center" vertical="center"/>
      <protection locked="0"/>
    </xf>
    <xf numFmtId="2" fontId="7" fillId="5" borderId="13" xfId="0" applyNumberFormat="1" applyFont="1" applyFill="1" applyBorder="1" applyAlignment="1" applyProtection="1">
      <alignment horizontal="center" vertical="center"/>
      <protection locked="0"/>
    </xf>
    <xf numFmtId="2" fontId="7" fillId="5" borderId="4" xfId="0" applyNumberFormat="1" applyFont="1" applyFill="1" applyBorder="1" applyAlignment="1" applyProtection="1">
      <alignment horizontal="center" vertical="center"/>
      <protection locked="0"/>
    </xf>
    <xf numFmtId="4" fontId="5" fillId="7" borderId="25" xfId="0" applyNumberFormat="1" applyFont="1" applyFill="1" applyBorder="1" applyAlignment="1">
      <alignment horizontal="center" vertical="center"/>
    </xf>
    <xf numFmtId="4" fontId="5" fillId="7" borderId="30" xfId="0" applyNumberFormat="1" applyFont="1" applyFill="1" applyBorder="1" applyAlignment="1">
      <alignment horizontal="center" vertical="center"/>
    </xf>
    <xf numFmtId="0" fontId="28" fillId="0" borderId="25" xfId="0" applyFont="1" applyBorder="1" applyAlignment="1">
      <alignment horizontal="center" vertical="center"/>
    </xf>
    <xf numFmtId="2" fontId="47" fillId="5" borderId="12" xfId="0" applyNumberFormat="1" applyFont="1" applyFill="1" applyBorder="1" applyAlignment="1" applyProtection="1">
      <alignment horizontal="center" vertical="center"/>
      <protection locked="0"/>
    </xf>
    <xf numFmtId="0" fontId="28" fillId="0" borderId="0" xfId="0" applyFont="1" applyFill="1" applyBorder="1" applyAlignment="1">
      <alignment horizontal="left" vertical="center" wrapText="1"/>
    </xf>
    <xf numFmtId="0" fontId="28" fillId="0" borderId="17" xfId="0" applyFont="1" applyFill="1" applyBorder="1" applyAlignment="1">
      <alignment horizontal="left" vertical="center" wrapText="1"/>
    </xf>
    <xf numFmtId="2" fontId="22" fillId="5" borderId="10" xfId="0" applyNumberFormat="1" applyFont="1" applyFill="1" applyBorder="1" applyAlignment="1" applyProtection="1">
      <alignment horizontal="center" vertical="center"/>
      <protection locked="0"/>
    </xf>
    <xf numFmtId="2" fontId="22" fillId="5" borderId="11" xfId="0" applyNumberFormat="1" applyFont="1" applyFill="1" applyBorder="1" applyAlignment="1" applyProtection="1">
      <alignment horizontal="center" vertical="center"/>
      <protection locked="0"/>
    </xf>
    <xf numFmtId="2" fontId="10" fillId="5" borderId="10" xfId="0" applyNumberFormat="1" applyFont="1" applyFill="1" applyBorder="1" applyAlignment="1" applyProtection="1">
      <alignment horizontal="center" vertical="center"/>
      <protection locked="0"/>
    </xf>
    <xf numFmtId="2" fontId="10" fillId="5" borderId="11" xfId="0" applyNumberFormat="1" applyFont="1" applyFill="1" applyBorder="1" applyAlignment="1" applyProtection="1">
      <alignment horizontal="center" vertical="center"/>
      <protection locked="0"/>
    </xf>
    <xf numFmtId="2" fontId="22" fillId="5" borderId="15" xfId="0" applyNumberFormat="1" applyFont="1" applyFill="1" applyBorder="1" applyAlignment="1" applyProtection="1">
      <alignment horizontal="center" vertical="center"/>
      <protection locked="0"/>
    </xf>
    <xf numFmtId="2" fontId="22" fillId="5" borderId="16" xfId="0" applyNumberFormat="1" applyFont="1" applyFill="1" applyBorder="1" applyAlignment="1" applyProtection="1">
      <alignment horizontal="center" vertical="center"/>
      <protection locked="0"/>
    </xf>
    <xf numFmtId="3" fontId="11" fillId="7" borderId="26" xfId="0" applyNumberFormat="1" applyFont="1" applyFill="1" applyBorder="1" applyAlignment="1">
      <alignment horizontal="center" vertical="center"/>
    </xf>
    <xf numFmtId="3" fontId="11" fillId="7" borderId="46" xfId="0" applyNumberFormat="1" applyFont="1" applyFill="1" applyBorder="1" applyAlignment="1">
      <alignment horizontal="center" vertical="center"/>
    </xf>
    <xf numFmtId="0" fontId="5" fillId="0" borderId="20" xfId="0" applyFont="1" applyBorder="1" applyAlignment="1">
      <alignment horizontal="center" vertical="center" wrapText="1"/>
    </xf>
    <xf numFmtId="0" fontId="28" fillId="0" borderId="25" xfId="0" applyFont="1" applyBorder="1" applyAlignment="1">
      <alignment horizontal="center" vertical="center" wrapText="1"/>
    </xf>
    <xf numFmtId="0" fontId="28" fillId="0" borderId="14" xfId="0" applyFont="1" applyBorder="1" applyAlignment="1">
      <alignment horizontal="left" vertical="center" wrapText="1"/>
    </xf>
    <xf numFmtId="0" fontId="28" fillId="0" borderId="53" xfId="0" applyFont="1" applyBorder="1" applyAlignment="1">
      <alignment horizontal="left" vertical="center" wrapText="1"/>
    </xf>
    <xf numFmtId="2" fontId="22" fillId="5" borderId="12" xfId="0" applyNumberFormat="1" applyFont="1" applyFill="1" applyBorder="1" applyAlignment="1" applyProtection="1">
      <alignment horizontal="center" vertical="center"/>
      <protection locked="0"/>
    </xf>
    <xf numFmtId="2" fontId="10" fillId="5" borderId="12" xfId="0" applyNumberFormat="1" applyFont="1" applyFill="1" applyBorder="1" applyAlignment="1" applyProtection="1">
      <alignment horizontal="center" vertical="center"/>
      <protection locked="0"/>
    </xf>
    <xf numFmtId="2" fontId="22" fillId="5" borderId="13" xfId="0" applyNumberFormat="1" applyFont="1" applyFill="1" applyBorder="1" applyAlignment="1" applyProtection="1">
      <alignment horizontal="center" vertical="center"/>
      <protection locked="0"/>
    </xf>
    <xf numFmtId="3" fontId="11" fillId="7" borderId="25" xfId="0" applyNumberFormat="1" applyFont="1" applyFill="1" applyBorder="1" applyAlignment="1">
      <alignment horizontal="center" vertical="center"/>
    </xf>
    <xf numFmtId="0" fontId="28" fillId="0" borderId="35" xfId="0" applyFont="1" applyBorder="1" applyAlignment="1">
      <alignment horizontal="left" vertical="center" wrapText="1"/>
    </xf>
    <xf numFmtId="0" fontId="5" fillId="0" borderId="64" xfId="0" applyFont="1" applyBorder="1" applyAlignment="1">
      <alignment horizontal="left" vertical="center" wrapText="1"/>
    </xf>
    <xf numFmtId="0" fontId="5" fillId="0" borderId="39" xfId="0" applyFont="1" applyBorder="1" applyAlignment="1">
      <alignment horizontal="left" vertical="center" wrapText="1"/>
    </xf>
    <xf numFmtId="0" fontId="5" fillId="0" borderId="37" xfId="0" applyFont="1" applyBorder="1" applyAlignment="1">
      <alignment horizontal="left" vertical="center" wrapText="1"/>
    </xf>
    <xf numFmtId="3" fontId="11" fillId="7" borderId="78" xfId="0" applyNumberFormat="1" applyFont="1" applyFill="1" applyBorder="1" applyAlignment="1">
      <alignment horizontal="center" vertical="center"/>
    </xf>
    <xf numFmtId="4" fontId="11" fillId="7" borderId="26" xfId="0" applyNumberFormat="1" applyFont="1" applyFill="1" applyBorder="1" applyAlignment="1">
      <alignment horizontal="center" vertical="center"/>
    </xf>
    <xf numFmtId="4" fontId="11" fillId="7" borderId="25" xfId="0" applyNumberFormat="1" applyFont="1" applyFill="1" applyBorder="1" applyAlignment="1">
      <alignment horizontal="center" vertical="center"/>
    </xf>
    <xf numFmtId="0" fontId="28" fillId="0" borderId="78" xfId="0" applyFont="1" applyBorder="1" applyAlignment="1">
      <alignment horizontal="center" vertical="center" wrapText="1"/>
    </xf>
    <xf numFmtId="0" fontId="28" fillId="0" borderId="0" xfId="0" applyFont="1" applyBorder="1" applyAlignment="1">
      <alignment horizontal="left" vertical="center"/>
    </xf>
    <xf numFmtId="0" fontId="28" fillId="0" borderId="17" xfId="0" applyFont="1" applyBorder="1" applyAlignment="1">
      <alignment horizontal="left" vertical="center"/>
    </xf>
    <xf numFmtId="0" fontId="21" fillId="2" borderId="47" xfId="0" applyFont="1" applyFill="1" applyBorder="1" applyAlignment="1">
      <alignment horizontal="center" vertical="center" wrapText="1"/>
    </xf>
    <xf numFmtId="0" fontId="21" fillId="2" borderId="28" xfId="0" applyFont="1" applyFill="1" applyBorder="1" applyAlignment="1">
      <alignment horizontal="center" vertical="center" wrapText="1"/>
    </xf>
    <xf numFmtId="0" fontId="21" fillId="2" borderId="29" xfId="0" applyFont="1" applyFill="1" applyBorder="1" applyAlignment="1">
      <alignment horizontal="center" vertical="center" wrapText="1"/>
    </xf>
    <xf numFmtId="0" fontId="3" fillId="0" borderId="41" xfId="0" applyFont="1" applyBorder="1" applyAlignment="1">
      <alignment horizontal="left" vertical="center" wrapText="1"/>
    </xf>
    <xf numFmtId="2" fontId="7" fillId="5" borderId="23" xfId="0" applyNumberFormat="1" applyFont="1" applyFill="1" applyBorder="1" applyAlignment="1" applyProtection="1">
      <alignment horizontal="center" vertical="center"/>
      <protection locked="0"/>
    </xf>
    <xf numFmtId="2" fontId="7" fillId="5" borderId="24" xfId="0" applyNumberFormat="1" applyFont="1" applyFill="1" applyBorder="1" applyAlignment="1" applyProtection="1">
      <alignment horizontal="center" vertical="center"/>
      <protection locked="0"/>
    </xf>
    <xf numFmtId="0" fontId="21" fillId="0" borderId="0" xfId="0" applyFont="1" applyAlignment="1">
      <alignment horizontal="center"/>
    </xf>
    <xf numFmtId="0" fontId="21" fillId="0" borderId="0" xfId="0" applyFont="1" applyBorder="1" applyAlignment="1">
      <alignment horizontal="left" vertical="center"/>
    </xf>
    <xf numFmtId="0" fontId="106" fillId="0" borderId="5" xfId="0" quotePrefix="1" applyFont="1" applyFill="1" applyBorder="1" applyAlignment="1">
      <alignment horizontal="left" vertical="top" wrapText="1"/>
    </xf>
    <xf numFmtId="0" fontId="100" fillId="0" borderId="5" xfId="0" quotePrefix="1" applyFont="1" applyFill="1" applyBorder="1" applyAlignment="1">
      <alignment horizontal="left" vertical="top" wrapText="1"/>
    </xf>
    <xf numFmtId="0" fontId="0" fillId="0" borderId="4" xfId="0" applyBorder="1" applyAlignment="1"/>
    <xf numFmtId="0" fontId="0" fillId="0" borderId="6" xfId="0" applyBorder="1" applyAlignment="1"/>
    <xf numFmtId="0" fontId="100" fillId="0" borderId="0" xfId="0" quotePrefix="1" applyFont="1" applyFill="1" applyBorder="1" applyAlignment="1">
      <alignment horizontal="left" vertical="center" wrapText="1"/>
    </xf>
    <xf numFmtId="0" fontId="44" fillId="7" borderId="5" xfId="0" quotePrefix="1" applyFont="1" applyFill="1" applyBorder="1" applyAlignment="1">
      <alignment horizontal="left" vertical="center" wrapText="1"/>
    </xf>
    <xf numFmtId="0" fontId="100" fillId="7" borderId="5" xfId="0" quotePrefix="1" applyFont="1" applyFill="1" applyBorder="1" applyAlignment="1">
      <alignment horizontal="left" vertical="center" wrapText="1"/>
    </xf>
    <xf numFmtId="0" fontId="0" fillId="9" borderId="1" xfId="0" applyFill="1" applyBorder="1" applyAlignment="1" applyProtection="1">
      <alignment horizontal="center" vertical="center"/>
      <protection locked="0"/>
    </xf>
    <xf numFmtId="0" fontId="0" fillId="0" borderId="15" xfId="0" applyBorder="1" applyAlignment="1"/>
    <xf numFmtId="0" fontId="0" fillId="0" borderId="64" xfId="0" applyBorder="1" applyAlignment="1"/>
    <xf numFmtId="9" fontId="93" fillId="9" borderId="1" xfId="8" applyFont="1" applyFill="1" applyBorder="1" applyAlignment="1" applyProtection="1">
      <alignment horizontal="center" vertical="center"/>
    </xf>
    <xf numFmtId="0" fontId="100" fillId="0" borderId="5" xfId="0" quotePrefix="1" applyFont="1" applyFill="1" applyBorder="1" applyAlignment="1">
      <alignment horizontal="left" vertical="center" wrapText="1"/>
    </xf>
    <xf numFmtId="0" fontId="96" fillId="0" borderId="1" xfId="0" applyFont="1" applyBorder="1" applyAlignment="1">
      <alignment horizontal="left"/>
    </xf>
    <xf numFmtId="0" fontId="0" fillId="0" borderId="1" xfId="0" applyBorder="1" applyAlignment="1">
      <alignment horizontal="center"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1" fillId="0" borderId="5" xfId="0" applyFont="1" applyBorder="1" applyAlignment="1">
      <alignment horizontal="left"/>
    </xf>
    <xf numFmtId="0" fontId="30" fillId="0" borderId="4" xfId="0" applyFont="1" applyBorder="1" applyAlignment="1">
      <alignment horizontal="center" vertical="center"/>
    </xf>
    <xf numFmtId="0" fontId="30" fillId="0" borderId="6" xfId="0" applyFont="1" applyBorder="1" applyAlignment="1">
      <alignment horizontal="center" vertical="center"/>
    </xf>
    <xf numFmtId="0" fontId="28" fillId="0" borderId="1" xfId="0" applyFont="1" applyBorder="1" applyAlignment="1" applyProtection="1">
      <alignment horizontal="left" vertical="center"/>
      <protection locked="0"/>
    </xf>
    <xf numFmtId="0" fontId="28" fillId="0" borderId="1" xfId="0" applyFont="1" applyBorder="1" applyAlignment="1">
      <alignment horizontal="left" vertical="center"/>
    </xf>
    <xf numFmtId="0" fontId="28" fillId="0" borderId="1" xfId="0" applyFont="1" applyBorder="1" applyAlignment="1" applyProtection="1">
      <alignment horizontal="left" vertical="center"/>
    </xf>
    <xf numFmtId="0" fontId="12" fillId="0" borderId="4" xfId="0" applyFont="1" applyBorder="1" applyAlignment="1">
      <alignment horizontal="left" wrapText="1"/>
    </xf>
    <xf numFmtId="0" fontId="12" fillId="0" borderId="5" xfId="0" applyFont="1" applyBorder="1" applyAlignment="1">
      <alignment horizontal="left" wrapText="1"/>
    </xf>
    <xf numFmtId="0" fontId="12" fillId="0" borderId="6" xfId="0" applyFont="1" applyBorder="1" applyAlignment="1">
      <alignment horizontal="left" wrapText="1"/>
    </xf>
    <xf numFmtId="0" fontId="28" fillId="0" borderId="1" xfId="0" applyFont="1" applyFill="1" applyBorder="1" applyAlignment="1" applyProtection="1">
      <alignment horizontal="left" vertical="center" wrapText="1"/>
      <protection locked="0"/>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28" fillId="0" borderId="1" xfId="0" applyFont="1" applyBorder="1" applyAlignment="1" applyProtection="1">
      <alignment horizontal="left" vertical="center" wrapText="1"/>
      <protection locked="0"/>
    </xf>
    <xf numFmtId="0" fontId="12" fillId="0" borderId="1" xfId="0" applyFont="1" applyBorder="1" applyAlignment="1">
      <alignment horizontal="left" wrapText="1"/>
    </xf>
    <xf numFmtId="0" fontId="10" fillId="0" borderId="1" xfId="0" applyFont="1" applyFill="1" applyBorder="1" applyAlignment="1">
      <alignment horizontal="left" wrapText="1"/>
    </xf>
    <xf numFmtId="0" fontId="12" fillId="0" borderId="15" xfId="0" applyFont="1" applyFill="1" applyBorder="1" applyAlignment="1">
      <alignment horizontal="left"/>
    </xf>
    <xf numFmtId="0" fontId="0" fillId="0" borderId="14" xfId="0" applyFill="1" applyBorder="1" applyAlignment="1"/>
    <xf numFmtId="0" fontId="0" fillId="0" borderId="64" xfId="0" applyFill="1" applyBorder="1" applyAlignment="1"/>
    <xf numFmtId="49" fontId="3" fillId="2" borderId="4" xfId="1" applyNumberFormat="1" applyFont="1" applyFill="1" applyBorder="1" applyAlignment="1" applyProtection="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49" fontId="7" fillId="0" borderId="4" xfId="1" applyNumberFormat="1" applyFont="1" applyFill="1" applyBorder="1" applyAlignment="1" applyProtection="1">
      <alignment horizontal="left" vertical="center" wrapText="1"/>
    </xf>
    <xf numFmtId="49" fontId="7" fillId="0" borderId="5" xfId="1" applyNumberFormat="1" applyFont="1" applyFill="1" applyBorder="1" applyAlignment="1" applyProtection="1">
      <alignment horizontal="left" vertical="center" wrapText="1"/>
    </xf>
    <xf numFmtId="49" fontId="7" fillId="0" borderId="6" xfId="1" applyNumberFormat="1" applyFont="1" applyFill="1" applyBorder="1" applyAlignment="1" applyProtection="1">
      <alignment horizontal="left" vertical="center" wrapText="1"/>
    </xf>
    <xf numFmtId="0" fontId="3" fillId="10" borderId="1"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0" fillId="0" borderId="12" xfId="0" applyBorder="1" applyAlignment="1">
      <alignment horizontal="center" vertical="center"/>
    </xf>
    <xf numFmtId="0" fontId="0" fillId="0" borderId="6" xfId="0" applyBorder="1" applyAlignment="1">
      <alignment horizontal="center" vertical="center" wrapText="1"/>
    </xf>
    <xf numFmtId="0" fontId="3" fillId="2" borderId="1" xfId="1" applyFont="1" applyFill="1" applyBorder="1" applyAlignment="1">
      <alignment horizontal="center" vertical="center"/>
    </xf>
    <xf numFmtId="0" fontId="21" fillId="2" borderId="1" xfId="0" applyFont="1" applyFill="1" applyBorder="1" applyAlignment="1">
      <alignment horizontal="center" vertical="center"/>
    </xf>
    <xf numFmtId="0" fontId="3" fillId="2" borderId="12" xfId="1" applyFont="1" applyFill="1" applyBorder="1" applyAlignment="1">
      <alignment horizontal="center" vertical="center" wrapText="1"/>
    </xf>
    <xf numFmtId="49" fontId="5" fillId="0" borderId="4" xfId="1" applyNumberFormat="1" applyFont="1" applyFill="1" applyBorder="1" applyAlignment="1" applyProtection="1">
      <alignment horizontal="left" wrapText="1"/>
      <protection locked="0"/>
    </xf>
    <xf numFmtId="49" fontId="5" fillId="0" borderId="5" xfId="1" applyNumberFormat="1" applyFont="1" applyFill="1" applyBorder="1" applyAlignment="1" applyProtection="1">
      <alignment horizontal="left" wrapText="1"/>
      <protection locked="0"/>
    </xf>
    <xf numFmtId="49" fontId="5" fillId="0" borderId="6" xfId="1" applyNumberFormat="1" applyFont="1" applyFill="1" applyBorder="1" applyAlignment="1" applyProtection="1">
      <alignment horizontal="left" wrapText="1"/>
      <protection locked="0"/>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2"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4" xfId="1" applyFont="1" applyFill="1" applyBorder="1" applyAlignment="1">
      <alignment horizontal="center" vertical="center"/>
    </xf>
    <xf numFmtId="0" fontId="3" fillId="2" borderId="64"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17" xfId="1" applyFont="1" applyFill="1" applyBorder="1" applyAlignment="1">
      <alignment horizontal="center" vertical="center"/>
    </xf>
    <xf numFmtId="0" fontId="21" fillId="2" borderId="13" xfId="0" applyFont="1" applyFill="1" applyBorder="1" applyAlignment="1"/>
    <xf numFmtId="0" fontId="21" fillId="2" borderId="53" xfId="0" applyFont="1" applyFill="1" applyBorder="1" applyAlignment="1"/>
    <xf numFmtId="0" fontId="21" fillId="2" borderId="37" xfId="0" applyFont="1" applyFill="1" applyBorder="1" applyAlignment="1"/>
    <xf numFmtId="0" fontId="0" fillId="10" borderId="4" xfId="0" applyFill="1" applyBorder="1" applyAlignment="1">
      <alignment horizontal="center" vertical="center"/>
    </xf>
    <xf numFmtId="0" fontId="0" fillId="10" borderId="5" xfId="0" applyFill="1" applyBorder="1" applyAlignment="1">
      <alignment horizontal="center" vertical="center"/>
    </xf>
    <xf numFmtId="0" fontId="0" fillId="10" borderId="6" xfId="0" applyFill="1" applyBorder="1" applyAlignment="1">
      <alignment horizontal="center" vertical="center"/>
    </xf>
    <xf numFmtId="0" fontId="7" fillId="0" borderId="64" xfId="1" applyFont="1" applyFill="1" applyBorder="1" applyAlignment="1" applyProtection="1">
      <alignment horizontal="left" vertical="center" wrapText="1"/>
      <protection locked="0"/>
    </xf>
    <xf numFmtId="0" fontId="7" fillId="0" borderId="15" xfId="1" applyFont="1" applyFill="1" applyBorder="1" applyAlignment="1" applyProtection="1">
      <alignment horizontal="left" vertical="center" wrapText="1"/>
      <protection locked="0"/>
    </xf>
    <xf numFmtId="0" fontId="23" fillId="0" borderId="0" xfId="1" applyFont="1" applyFill="1" applyBorder="1" applyAlignment="1">
      <alignment horizontal="left" vertical="center" wrapText="1"/>
    </xf>
    <xf numFmtId="0" fontId="10" fillId="0" borderId="0" xfId="0" applyFont="1" applyBorder="1" applyAlignment="1">
      <alignment horizontal="left"/>
    </xf>
    <xf numFmtId="0" fontId="7" fillId="0" borderId="0" xfId="1" quotePrefix="1" applyFont="1" applyFill="1" applyBorder="1" applyAlignment="1">
      <alignment horizontal="left" vertical="center"/>
    </xf>
    <xf numFmtId="0" fontId="7" fillId="0" borderId="0" xfId="1" applyFont="1" applyFill="1" applyBorder="1" applyAlignment="1">
      <alignment horizontal="left" vertical="center"/>
    </xf>
    <xf numFmtId="0" fontId="0" fillId="0" borderId="0" xfId="0" applyFill="1" applyAlignment="1">
      <alignment vertical="center"/>
    </xf>
    <xf numFmtId="0" fontId="7" fillId="0" borderId="0" xfId="1" quotePrefix="1" applyFont="1" applyFill="1" applyBorder="1" applyAlignment="1">
      <alignment horizontal="left" vertical="center" wrapText="1"/>
    </xf>
    <xf numFmtId="0" fontId="7" fillId="0" borderId="0" xfId="1" applyFont="1" applyFill="1" applyBorder="1" applyAlignment="1">
      <alignment horizontal="left" vertical="center" wrapText="1"/>
    </xf>
    <xf numFmtId="0" fontId="0" fillId="0" borderId="0" xfId="0" applyFill="1" applyAlignment="1">
      <alignment vertical="center" wrapText="1"/>
    </xf>
    <xf numFmtId="0" fontId="100" fillId="0" borderId="0" xfId="0" applyFont="1" applyFill="1" applyAlignment="1">
      <alignment vertical="center"/>
    </xf>
    <xf numFmtId="0" fontId="9" fillId="4" borderId="1" xfId="1" applyNumberFormat="1" applyFont="1" applyFill="1" applyBorder="1" applyAlignment="1" applyProtection="1">
      <alignment horizontal="center" vertical="center" wrapText="1"/>
    </xf>
    <xf numFmtId="0" fontId="11" fillId="0" borderId="1" xfId="0" applyFont="1" applyBorder="1" applyAlignment="1">
      <alignment horizontal="center" vertical="center" wrapText="1"/>
    </xf>
    <xf numFmtId="49" fontId="3" fillId="2" borderId="5" xfId="1" applyNumberFormat="1" applyFont="1" applyFill="1" applyBorder="1" applyAlignment="1" applyProtection="1">
      <alignment horizontal="center" vertical="center" wrapText="1"/>
    </xf>
    <xf numFmtId="49" fontId="3" fillId="2" borderId="6" xfId="1" applyNumberFormat="1" applyFont="1" applyFill="1" applyBorder="1" applyAlignment="1" applyProtection="1">
      <alignment horizontal="center" vertical="center" wrapText="1"/>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5" xfId="0" applyFont="1" applyBorder="1" applyAlignment="1">
      <alignment vertical="center"/>
    </xf>
    <xf numFmtId="0" fontId="22" fillId="0" borderId="6" xfId="0" applyFont="1" applyBorder="1" applyAlignment="1">
      <alignment vertical="center"/>
    </xf>
    <xf numFmtId="0" fontId="5" fillId="5" borderId="1" xfId="1" applyFont="1" applyFill="1" applyBorder="1" applyAlignment="1" applyProtection="1">
      <alignment horizontal="center" vertical="center"/>
      <protection locked="0"/>
    </xf>
    <xf numFmtId="0" fontId="7" fillId="0" borderId="0" xfId="1" applyFont="1" applyFill="1" applyBorder="1" applyAlignment="1" applyProtection="1">
      <alignment horizontal="left" vertical="center"/>
      <protection locked="0"/>
    </xf>
    <xf numFmtId="49" fontId="79" fillId="0" borderId="4" xfId="1" applyNumberFormat="1" applyFont="1" applyFill="1" applyBorder="1" applyAlignment="1" applyProtection="1">
      <alignment horizontal="left" vertical="center" wrapText="1"/>
    </xf>
    <xf numFmtId="49" fontId="79" fillId="0" borderId="5" xfId="1" applyNumberFormat="1" applyFont="1" applyFill="1" applyBorder="1" applyAlignment="1" applyProtection="1">
      <alignment horizontal="left" vertical="center" wrapText="1"/>
    </xf>
    <xf numFmtId="49" fontId="79" fillId="0" borderId="6" xfId="1" applyNumberFormat="1" applyFont="1" applyFill="1" applyBorder="1" applyAlignment="1" applyProtection="1">
      <alignment horizontal="left" vertical="center" wrapText="1"/>
    </xf>
    <xf numFmtId="0" fontId="77" fillId="2" borderId="10" xfId="1" applyFont="1" applyFill="1" applyBorder="1" applyAlignment="1">
      <alignment horizontal="center" vertical="center"/>
    </xf>
    <xf numFmtId="0" fontId="77" fillId="2" borderId="11" xfId="1" applyFont="1" applyFill="1" applyBorder="1" applyAlignment="1">
      <alignment horizontal="center" vertical="center"/>
    </xf>
    <xf numFmtId="0" fontId="77" fillId="2" borderId="12" xfId="1" applyFont="1" applyFill="1" applyBorder="1" applyAlignment="1">
      <alignment horizontal="center" vertical="center"/>
    </xf>
    <xf numFmtId="0" fontId="77" fillId="2" borderId="15" xfId="1" applyFont="1" applyFill="1" applyBorder="1" applyAlignment="1">
      <alignment horizontal="center" vertical="center"/>
    </xf>
    <xf numFmtId="0" fontId="77" fillId="2" borderId="14" xfId="1" applyFont="1" applyFill="1" applyBorder="1" applyAlignment="1">
      <alignment horizontal="center" vertical="center"/>
    </xf>
    <xf numFmtId="0" fontId="77" fillId="2" borderId="64" xfId="1" applyFont="1" applyFill="1" applyBorder="1" applyAlignment="1">
      <alignment horizontal="center" vertical="center"/>
    </xf>
    <xf numFmtId="0" fontId="77" fillId="2" borderId="16" xfId="1" applyFont="1" applyFill="1" applyBorder="1" applyAlignment="1">
      <alignment horizontal="center" vertical="center"/>
    </xf>
    <xf numFmtId="0" fontId="77" fillId="2" borderId="0" xfId="1" applyFont="1" applyFill="1" applyBorder="1" applyAlignment="1">
      <alignment horizontal="center" vertical="center"/>
    </xf>
    <xf numFmtId="0" fontId="77" fillId="2" borderId="17" xfId="1" applyFont="1" applyFill="1" applyBorder="1" applyAlignment="1">
      <alignment horizontal="center" vertical="center"/>
    </xf>
    <xf numFmtId="0" fontId="77" fillId="2" borderId="13" xfId="1" applyFont="1" applyFill="1" applyBorder="1" applyAlignment="1">
      <alignment horizontal="center" vertical="center"/>
    </xf>
    <xf numFmtId="0" fontId="77" fillId="2" borderId="53" xfId="1" applyFont="1" applyFill="1" applyBorder="1" applyAlignment="1">
      <alignment horizontal="center" vertical="center"/>
    </xf>
    <xf numFmtId="0" fontId="77" fillId="2" borderId="37" xfId="1" applyFont="1" applyFill="1" applyBorder="1" applyAlignment="1">
      <alignment horizontal="center" vertical="center"/>
    </xf>
    <xf numFmtId="0" fontId="77" fillId="2" borderId="4" xfId="1" applyFont="1" applyFill="1" applyBorder="1" applyAlignment="1">
      <alignment horizontal="center" vertical="center"/>
    </xf>
    <xf numFmtId="0" fontId="78" fillId="0" borderId="5" xfId="0" applyFont="1" applyBorder="1" applyAlignment="1">
      <alignment vertical="center"/>
    </xf>
    <xf numFmtId="0" fontId="107" fillId="0" borderId="6" xfId="0" applyFont="1" applyBorder="1" applyAlignment="1">
      <alignment vertical="center"/>
    </xf>
    <xf numFmtId="0" fontId="26" fillId="4" borderId="4" xfId="0" applyFont="1" applyFill="1" applyBorder="1" applyAlignment="1">
      <alignment horizontal="center" vertical="center"/>
    </xf>
    <xf numFmtId="0" fontId="26" fillId="4" borderId="6" xfId="0" applyFont="1" applyFill="1" applyBorder="1" applyAlignment="1">
      <alignment vertical="center"/>
    </xf>
    <xf numFmtId="0" fontId="26" fillId="4" borderId="6" xfId="0" applyFont="1" applyFill="1" applyBorder="1" applyAlignment="1">
      <alignment horizontal="center" vertical="center"/>
    </xf>
    <xf numFmtId="0" fontId="26" fillId="4" borderId="4" xfId="0" applyFont="1" applyFill="1" applyBorder="1" applyAlignment="1">
      <alignment horizontal="center" vertical="center" wrapText="1"/>
    </xf>
    <xf numFmtId="0" fontId="78" fillId="0" borderId="5" xfId="0" applyFont="1" applyBorder="1" applyAlignment="1">
      <alignment vertical="center" wrapText="1"/>
    </xf>
    <xf numFmtId="0" fontId="78" fillId="0" borderId="6" xfId="0" applyFont="1" applyBorder="1" applyAlignment="1">
      <alignment vertical="center" wrapText="1"/>
    </xf>
    <xf numFmtId="0" fontId="78" fillId="0" borderId="5" xfId="0" applyFont="1" applyBorder="1" applyAlignment="1">
      <alignment horizontal="left" vertical="center" wrapText="1"/>
    </xf>
    <xf numFmtId="0" fontId="78" fillId="0" borderId="6" xfId="0" applyFont="1" applyBorder="1" applyAlignment="1">
      <alignment horizontal="left" vertical="center" wrapText="1"/>
    </xf>
    <xf numFmtId="0" fontId="79" fillId="5" borderId="1" xfId="1" applyFont="1" applyFill="1" applyBorder="1" applyAlignment="1" applyProtection="1">
      <alignment horizontal="center" vertical="center"/>
      <protection locked="0"/>
    </xf>
    <xf numFmtId="0" fontId="79" fillId="5" borderId="1" xfId="1" applyFont="1" applyFill="1" applyBorder="1" applyAlignment="1" applyProtection="1">
      <alignment horizontal="left" vertical="center"/>
      <protection locked="0"/>
    </xf>
    <xf numFmtId="0" fontId="79" fillId="0" borderId="0" xfId="1" applyFont="1" applyAlignment="1">
      <alignment horizontal="center" vertical="center" wrapText="1"/>
    </xf>
    <xf numFmtId="0" fontId="79" fillId="0" borderId="64" xfId="1" applyFont="1" applyFill="1" applyBorder="1" applyAlignment="1">
      <alignment horizontal="left" vertical="center" wrapText="1"/>
    </xf>
    <xf numFmtId="0" fontId="79" fillId="0" borderId="10" xfId="1" applyFont="1" applyFill="1" applyBorder="1" applyAlignment="1">
      <alignment horizontal="left" vertical="center" wrapText="1"/>
    </xf>
    <xf numFmtId="0" fontId="79" fillId="0" borderId="15" xfId="1" applyFont="1" applyFill="1" applyBorder="1" applyAlignment="1">
      <alignment horizontal="left" vertical="center" wrapText="1"/>
    </xf>
    <xf numFmtId="0" fontId="77" fillId="2" borderId="5" xfId="1" applyFont="1" applyFill="1" applyBorder="1" applyAlignment="1">
      <alignment horizontal="center" vertical="center"/>
    </xf>
    <xf numFmtId="0" fontId="77" fillId="2" borderId="6" xfId="1" applyFont="1" applyFill="1" applyBorder="1" applyAlignment="1">
      <alignment horizontal="center" vertical="center"/>
    </xf>
    <xf numFmtId="0" fontId="79" fillId="0" borderId="0" xfId="1" applyFont="1" applyFill="1" applyBorder="1" applyAlignment="1">
      <alignment horizontal="left" vertical="center"/>
    </xf>
    <xf numFmtId="0" fontId="79" fillId="2" borderId="1" xfId="1" applyFont="1" applyFill="1" applyBorder="1" applyAlignment="1">
      <alignment horizontal="left" vertical="center"/>
    </xf>
    <xf numFmtId="0" fontId="77" fillId="8" borderId="4" xfId="1" applyNumberFormat="1" applyFont="1" applyFill="1" applyBorder="1" applyAlignment="1" applyProtection="1">
      <alignment horizontal="center" vertical="center" wrapText="1"/>
    </xf>
    <xf numFmtId="0" fontId="78" fillId="0" borderId="5" xfId="0" applyFont="1" applyBorder="1" applyAlignment="1">
      <alignment horizontal="center" vertical="center" wrapText="1"/>
    </xf>
    <xf numFmtId="0" fontId="107" fillId="0" borderId="5" xfId="0" applyFont="1" applyBorder="1" applyAlignment="1">
      <alignment vertical="center" wrapText="1"/>
    </xf>
    <xf numFmtId="0" fontId="107" fillId="0" borderId="6" xfId="0" applyFont="1" applyBorder="1" applyAlignment="1">
      <alignment vertical="center" wrapText="1"/>
    </xf>
    <xf numFmtId="0" fontId="79" fillId="3" borderId="0" xfId="1" applyNumberFormat="1" applyFont="1" applyFill="1" applyBorder="1" applyAlignment="1" applyProtection="1">
      <alignment vertical="center" wrapText="1"/>
    </xf>
    <xf numFmtId="0" fontId="79" fillId="0" borderId="0" xfId="1" quotePrefix="1" applyFont="1" applyFill="1" applyBorder="1" applyAlignment="1">
      <alignment horizontal="left" vertical="center"/>
    </xf>
    <xf numFmtId="0" fontId="79" fillId="0" borderId="0" xfId="1" quotePrefix="1" applyFont="1" applyFill="1" applyBorder="1" applyAlignment="1">
      <alignment horizontal="left" vertical="center" wrapText="1"/>
    </xf>
    <xf numFmtId="0" fontId="79" fillId="0" borderId="0" xfId="1" applyFont="1" applyFill="1" applyBorder="1" applyAlignment="1">
      <alignment horizontal="left" vertical="center" wrapText="1"/>
    </xf>
    <xf numFmtId="0" fontId="77" fillId="2" borderId="1" xfId="1" applyFont="1" applyFill="1" applyBorder="1" applyAlignment="1">
      <alignment horizontal="left" vertical="center"/>
    </xf>
    <xf numFmtId="0" fontId="77" fillId="4" borderId="1" xfId="1" applyNumberFormat="1" applyFont="1" applyFill="1" applyBorder="1" applyAlignment="1" applyProtection="1">
      <alignment horizontal="center" vertical="center" wrapText="1"/>
    </xf>
    <xf numFmtId="0" fontId="78" fillId="0" borderId="1" xfId="0" applyFont="1" applyBorder="1" applyAlignment="1">
      <alignment horizontal="center" vertical="center" wrapText="1"/>
    </xf>
    <xf numFmtId="49" fontId="79" fillId="0" borderId="13" xfId="1" applyNumberFormat="1" applyFont="1" applyFill="1" applyBorder="1" applyAlignment="1" applyProtection="1">
      <alignment horizontal="left" vertical="center" wrapText="1"/>
    </xf>
    <xf numFmtId="49" fontId="79" fillId="0" borderId="53" xfId="1" applyNumberFormat="1" applyFont="1" applyFill="1" applyBorder="1" applyAlignment="1" applyProtection="1">
      <alignment horizontal="left" vertical="center" wrapText="1"/>
    </xf>
    <xf numFmtId="49" fontId="79" fillId="0" borderId="37" xfId="1" applyNumberFormat="1" applyFont="1" applyFill="1" applyBorder="1" applyAlignment="1" applyProtection="1">
      <alignment horizontal="left" vertical="center" wrapText="1"/>
    </xf>
    <xf numFmtId="0" fontId="28" fillId="2" borderId="4" xfId="1" applyFont="1" applyFill="1" applyBorder="1" applyAlignment="1">
      <alignment horizontal="center" vertical="center"/>
    </xf>
    <xf numFmtId="0" fontId="28" fillId="2" borderId="6" xfId="1" applyFont="1" applyFill="1" applyBorder="1" applyAlignment="1">
      <alignment horizontal="center" vertical="center"/>
    </xf>
    <xf numFmtId="0" fontId="28" fillId="5" borderId="4" xfId="1" applyFont="1" applyFill="1" applyBorder="1" applyAlignment="1" applyProtection="1">
      <alignment horizontal="center" vertical="center"/>
      <protection locked="0"/>
    </xf>
    <xf numFmtId="0" fontId="28" fillId="5" borderId="6" xfId="1" applyFont="1" applyFill="1" applyBorder="1" applyAlignment="1" applyProtection="1">
      <alignment horizontal="center" vertical="center"/>
      <protection locked="0"/>
    </xf>
    <xf numFmtId="0" fontId="28" fillId="5" borderId="15" xfId="1" applyFont="1" applyFill="1" applyBorder="1" applyAlignment="1" applyProtection="1">
      <alignment horizontal="center" vertical="center"/>
      <protection locked="0"/>
    </xf>
    <xf numFmtId="0" fontId="28" fillId="5" borderId="64" xfId="1" applyFont="1" applyFill="1" applyBorder="1" applyAlignment="1" applyProtection="1">
      <alignment horizontal="center" vertical="center"/>
      <protection locked="0"/>
    </xf>
    <xf numFmtId="0" fontId="28" fillId="5" borderId="16" xfId="1" applyFont="1" applyFill="1" applyBorder="1" applyAlignment="1" applyProtection="1">
      <alignment horizontal="center" vertical="center"/>
      <protection locked="0"/>
    </xf>
    <xf numFmtId="0" fontId="28" fillId="5" borderId="17" xfId="1" applyFont="1" applyFill="1" applyBorder="1" applyAlignment="1" applyProtection="1">
      <alignment horizontal="center" vertical="center"/>
      <protection locked="0"/>
    </xf>
    <xf numFmtId="0" fontId="28" fillId="5" borderId="13" xfId="1" applyFont="1" applyFill="1" applyBorder="1" applyAlignment="1" applyProtection="1">
      <alignment horizontal="center" vertical="center"/>
      <protection locked="0"/>
    </xf>
    <xf numFmtId="0" fontId="28" fillId="5" borderId="37" xfId="1" applyFont="1" applyFill="1" applyBorder="1" applyAlignment="1" applyProtection="1">
      <alignment horizontal="center" vertical="center"/>
      <protection locked="0"/>
    </xf>
    <xf numFmtId="0" fontId="10" fillId="0" borderId="49" xfId="0" applyFont="1" applyBorder="1" applyAlignment="1">
      <alignment horizontal="center" vertical="center"/>
    </xf>
    <xf numFmtId="0" fontId="12" fillId="10" borderId="87" xfId="0" applyFont="1" applyFill="1" applyBorder="1" applyAlignment="1">
      <alignment horizontal="center" vertical="center" wrapText="1"/>
    </xf>
    <xf numFmtId="0" fontId="12" fillId="10" borderId="30" xfId="0" applyFont="1" applyFill="1" applyBorder="1" applyAlignment="1">
      <alignment horizontal="center" vertical="center" wrapText="1"/>
    </xf>
    <xf numFmtId="0" fontId="12" fillId="10" borderId="22" xfId="0" applyFont="1" applyFill="1" applyBorder="1" applyAlignment="1">
      <alignment horizontal="center" vertical="center" wrapText="1"/>
    </xf>
    <xf numFmtId="0" fontId="21" fillId="10" borderId="88" xfId="0" applyFont="1" applyFill="1" applyBorder="1" applyAlignment="1">
      <alignment horizontal="center" vertical="center" wrapText="1"/>
    </xf>
    <xf numFmtId="0" fontId="21" fillId="10" borderId="34" xfId="0" applyFont="1" applyFill="1" applyBorder="1" applyAlignment="1">
      <alignment horizontal="center" vertical="center" wrapText="1"/>
    </xf>
    <xf numFmtId="0" fontId="21" fillId="10" borderId="40" xfId="0" applyFont="1" applyFill="1" applyBorder="1" applyAlignment="1">
      <alignment horizontal="center" vertical="center" wrapText="1"/>
    </xf>
    <xf numFmtId="0" fontId="21" fillId="10" borderId="89" xfId="0" applyFont="1" applyFill="1" applyBorder="1" applyAlignment="1">
      <alignment horizontal="center" vertical="center" wrapText="1"/>
    </xf>
    <xf numFmtId="0" fontId="21" fillId="10" borderId="59" xfId="0" applyFont="1" applyFill="1" applyBorder="1" applyAlignment="1">
      <alignment horizontal="center" vertical="center" wrapText="1"/>
    </xf>
    <xf numFmtId="0" fontId="21" fillId="10" borderId="56" xfId="0" applyFont="1" applyFill="1" applyBorder="1" applyAlignment="1">
      <alignment horizontal="center" vertical="center" wrapText="1"/>
    </xf>
    <xf numFmtId="0" fontId="3" fillId="10" borderId="90" xfId="0" applyFont="1" applyFill="1" applyBorder="1" applyAlignment="1">
      <alignment horizontal="center" vertical="center" wrapText="1"/>
    </xf>
    <xf numFmtId="0" fontId="3" fillId="10" borderId="91" xfId="0" applyFont="1" applyFill="1" applyBorder="1" applyAlignment="1">
      <alignment horizontal="center" vertical="center" wrapText="1"/>
    </xf>
    <xf numFmtId="0" fontId="3" fillId="10" borderId="92" xfId="0" applyFont="1" applyFill="1" applyBorder="1" applyAlignment="1">
      <alignment horizontal="center" vertical="center" wrapText="1"/>
    </xf>
    <xf numFmtId="0" fontId="21" fillId="10" borderId="70" xfId="0" applyFont="1" applyFill="1" applyBorder="1" applyAlignment="1">
      <alignment horizontal="center" vertical="center" wrapText="1"/>
    </xf>
    <xf numFmtId="0" fontId="21" fillId="10" borderId="93" xfId="0" applyFont="1" applyFill="1" applyBorder="1" applyAlignment="1">
      <alignment horizontal="center" vertical="center" wrapText="1"/>
    </xf>
    <xf numFmtId="0" fontId="3" fillId="10" borderId="55" xfId="0" applyFont="1" applyFill="1" applyBorder="1" applyAlignment="1">
      <alignment horizontal="center" vertical="center" wrapText="1"/>
    </xf>
    <xf numFmtId="0" fontId="28" fillId="10" borderId="86" xfId="0" applyFont="1" applyFill="1" applyBorder="1" applyAlignment="1">
      <alignment horizontal="center" vertical="center" wrapText="1"/>
    </xf>
    <xf numFmtId="0" fontId="21" fillId="10" borderId="31" xfId="0" applyFont="1" applyFill="1" applyBorder="1" applyAlignment="1">
      <alignment horizontal="center" vertical="center" wrapText="1"/>
    </xf>
    <xf numFmtId="0" fontId="21" fillId="10" borderId="46" xfId="0" applyFont="1" applyFill="1" applyBorder="1" applyAlignment="1">
      <alignment horizontal="center" vertical="center" wrapText="1"/>
    </xf>
    <xf numFmtId="0" fontId="28" fillId="0" borderId="0" xfId="0" applyFont="1" applyFill="1" applyBorder="1" applyAlignment="1">
      <alignment vertical="center" wrapText="1"/>
    </xf>
    <xf numFmtId="0" fontId="3" fillId="10" borderId="31" xfId="0" applyFont="1" applyFill="1" applyBorder="1" applyAlignment="1">
      <alignment horizontal="center" vertical="center" wrapText="1"/>
    </xf>
    <xf numFmtId="0" fontId="3" fillId="10" borderId="46" xfId="0" applyFont="1" applyFill="1" applyBorder="1" applyAlignment="1">
      <alignment horizontal="center" vertical="center" wrapText="1"/>
    </xf>
    <xf numFmtId="0" fontId="3" fillId="10" borderId="33" xfId="0" applyFont="1" applyFill="1" applyBorder="1" applyAlignment="1">
      <alignment horizontal="center" vertical="center" wrapText="1"/>
    </xf>
    <xf numFmtId="0" fontId="3" fillId="10" borderId="63" xfId="0" applyFont="1" applyFill="1" applyBorder="1" applyAlignment="1">
      <alignment horizontal="center" vertical="center" wrapText="1"/>
    </xf>
    <xf numFmtId="0" fontId="12" fillId="0" borderId="76" xfId="0" applyFont="1" applyBorder="1" applyAlignment="1">
      <alignment horizontal="right" vertical="center" wrapText="1"/>
    </xf>
    <xf numFmtId="0" fontId="11" fillId="0" borderId="0" xfId="0" applyFont="1" applyBorder="1" applyAlignment="1">
      <alignment horizontal="right" vertical="center"/>
    </xf>
    <xf numFmtId="0" fontId="11" fillId="0" borderId="32" xfId="0" applyFont="1" applyBorder="1" applyAlignment="1">
      <alignment horizontal="right" vertical="center"/>
    </xf>
    <xf numFmtId="0" fontId="11" fillId="0" borderId="33" xfId="0" applyFont="1" applyBorder="1" applyAlignment="1">
      <alignment horizontal="right" vertical="center"/>
    </xf>
    <xf numFmtId="0" fontId="12" fillId="0" borderId="51" xfId="0" applyFont="1" applyBorder="1" applyAlignment="1">
      <alignment horizontal="right" vertical="center"/>
    </xf>
    <xf numFmtId="0" fontId="12" fillId="0" borderId="62" xfId="0" applyFont="1" applyBorder="1" applyAlignment="1">
      <alignment horizontal="right" vertical="center"/>
    </xf>
    <xf numFmtId="0" fontId="12" fillId="0" borderId="63" xfId="0" applyFont="1" applyBorder="1" applyAlignment="1">
      <alignment horizontal="right" vertical="center"/>
    </xf>
    <xf numFmtId="0" fontId="3" fillId="2" borderId="1" xfId="1" applyFont="1" applyFill="1" applyBorder="1" applyAlignment="1">
      <alignment horizontal="left" vertical="center"/>
    </xf>
    <xf numFmtId="0" fontId="46" fillId="0" borderId="0" xfId="0" applyFont="1" applyFill="1" applyBorder="1" applyAlignment="1">
      <alignment vertical="center" wrapText="1"/>
    </xf>
    <xf numFmtId="49" fontId="65" fillId="0" borderId="1" xfId="1" applyNumberFormat="1" applyFont="1" applyBorder="1" applyAlignment="1">
      <alignment horizontal="left"/>
    </xf>
    <xf numFmtId="49" fontId="65" fillId="0" borderId="1" xfId="1" applyNumberFormat="1" applyFont="1" applyBorder="1" applyAlignment="1">
      <alignment horizontal="left" vertical="center"/>
    </xf>
    <xf numFmtId="0" fontId="9" fillId="2" borderId="1" xfId="1" applyFont="1" applyFill="1" applyBorder="1" applyAlignment="1">
      <alignment horizontal="left" vertical="center"/>
    </xf>
    <xf numFmtId="0" fontId="8" fillId="2" borderId="1" xfId="1" applyFont="1" applyFill="1" applyBorder="1" applyAlignment="1">
      <alignment horizontal="left" vertical="center"/>
    </xf>
    <xf numFmtId="0" fontId="24" fillId="0" borderId="0" xfId="0" applyFont="1" applyAlignment="1">
      <alignment horizontal="left" vertical="center" wrapText="1"/>
    </xf>
    <xf numFmtId="0" fontId="7" fillId="0" borderId="64" xfId="1" applyFont="1" applyFill="1" applyBorder="1" applyAlignment="1">
      <alignment horizontal="left" vertical="center" wrapText="1"/>
    </xf>
    <xf numFmtId="0" fontId="7" fillId="0" borderId="15" xfId="1" applyFont="1" applyFill="1" applyBorder="1" applyAlignment="1">
      <alignment horizontal="left" vertical="center" wrapText="1"/>
    </xf>
    <xf numFmtId="0" fontId="7" fillId="0" borderId="17" xfId="1" applyFont="1" applyFill="1" applyBorder="1" applyAlignment="1">
      <alignment horizontal="left" vertical="center"/>
    </xf>
    <xf numFmtId="0" fontId="7" fillId="0" borderId="16" xfId="1" applyFont="1" applyFill="1" applyBorder="1" applyAlignment="1">
      <alignment horizontal="left" vertical="center"/>
    </xf>
    <xf numFmtId="0" fontId="7" fillId="3" borderId="5" xfId="4" applyFont="1" applyFill="1" applyBorder="1" applyAlignment="1">
      <alignment horizontal="left" vertical="center"/>
    </xf>
    <xf numFmtId="0" fontId="7" fillId="3" borderId="50" xfId="4" applyFont="1" applyFill="1" applyBorder="1" applyAlignment="1">
      <alignment horizontal="left" vertical="center"/>
    </xf>
    <xf numFmtId="0" fontId="7" fillId="5" borderId="34" xfId="4" applyFont="1" applyFill="1" applyBorder="1" applyAlignment="1" applyProtection="1">
      <alignment horizontal="center" vertical="center"/>
      <protection locked="0"/>
    </xf>
    <xf numFmtId="0" fontId="7" fillId="5" borderId="1" xfId="4" applyFont="1" applyFill="1" applyBorder="1" applyAlignment="1" applyProtection="1">
      <alignment horizontal="center" vertical="center"/>
      <protection locked="0"/>
    </xf>
    <xf numFmtId="0" fontId="7" fillId="5" borderId="59" xfId="4" applyFont="1" applyFill="1" applyBorder="1" applyAlignment="1" applyProtection="1">
      <alignment horizontal="center" vertical="center"/>
      <protection locked="0"/>
    </xf>
    <xf numFmtId="0" fontId="5" fillId="3" borderId="27" xfId="4" applyFont="1" applyFill="1" applyBorder="1" applyAlignment="1">
      <alignment horizontal="center" vertical="center"/>
    </xf>
    <xf numFmtId="0" fontId="5" fillId="3" borderId="41" xfId="4" applyFont="1" applyFill="1" applyBorder="1" applyAlignment="1">
      <alignment horizontal="center" vertical="center"/>
    </xf>
    <xf numFmtId="0" fontId="5" fillId="3" borderId="52" xfId="4" applyFont="1" applyFill="1" applyBorder="1" applyAlignment="1">
      <alignment horizontal="center" vertical="center"/>
    </xf>
    <xf numFmtId="0" fontId="7" fillId="3" borderId="74" xfId="4" applyFont="1" applyFill="1" applyBorder="1" applyAlignment="1">
      <alignment horizontal="left" vertical="center"/>
    </xf>
    <xf numFmtId="0" fontId="7" fillId="3" borderId="75" xfId="4" applyFont="1" applyFill="1" applyBorder="1" applyAlignment="1">
      <alignment horizontal="left" vertical="center"/>
    </xf>
    <xf numFmtId="0" fontId="7" fillId="5" borderId="44" xfId="4" applyFont="1" applyFill="1" applyBorder="1" applyAlignment="1" applyProtection="1">
      <alignment horizontal="center" vertical="center"/>
      <protection locked="0"/>
    </xf>
    <xf numFmtId="0" fontId="7" fillId="5" borderId="12" xfId="4" applyFont="1" applyFill="1" applyBorder="1" applyAlignment="1" applyProtection="1">
      <alignment horizontal="center" vertical="center"/>
      <protection locked="0"/>
    </xf>
    <xf numFmtId="0" fontId="7" fillId="5" borderId="42" xfId="4" applyFont="1" applyFill="1" applyBorder="1" applyAlignment="1" applyProtection="1">
      <alignment horizontal="center" vertical="center"/>
      <protection locked="0"/>
    </xf>
    <xf numFmtId="0" fontId="7" fillId="3" borderId="57" xfId="4" applyFont="1" applyFill="1" applyBorder="1" applyAlignment="1">
      <alignment horizontal="left" vertical="center"/>
    </xf>
    <xf numFmtId="0" fontId="7" fillId="3" borderId="36" xfId="4" applyFont="1" applyFill="1" applyBorder="1" applyAlignment="1">
      <alignment horizontal="left" vertical="center" wrapText="1"/>
    </xf>
    <xf numFmtId="0" fontId="7" fillId="3" borderId="82" xfId="4" applyFont="1" applyFill="1" applyBorder="1" applyAlignment="1">
      <alignment horizontal="left" vertical="center" wrapText="1"/>
    </xf>
    <xf numFmtId="0" fontId="7" fillId="3" borderId="68" xfId="4" applyFont="1" applyFill="1" applyBorder="1" applyAlignment="1">
      <alignment horizontal="left" vertical="center" wrapText="1"/>
    </xf>
    <xf numFmtId="0" fontId="7" fillId="5" borderId="40" xfId="4" applyFont="1" applyFill="1" applyBorder="1" applyAlignment="1" applyProtection="1">
      <alignment horizontal="center" vertical="center"/>
      <protection locked="0"/>
    </xf>
    <xf numFmtId="0" fontId="7" fillId="5" borderId="23" xfId="4" applyFont="1" applyFill="1" applyBorder="1" applyAlignment="1" applyProtection="1">
      <alignment horizontal="center" vertical="center"/>
      <protection locked="0"/>
    </xf>
    <xf numFmtId="0" fontId="7" fillId="5" borderId="56" xfId="4" applyFont="1" applyFill="1" applyBorder="1" applyAlignment="1" applyProtection="1">
      <alignment horizontal="center" vertical="center"/>
      <protection locked="0"/>
    </xf>
    <xf numFmtId="0" fontId="9" fillId="3" borderId="32" xfId="4" applyFont="1" applyFill="1" applyBorder="1" applyAlignment="1">
      <alignment horizontal="left" vertical="center"/>
    </xf>
    <xf numFmtId="0" fontId="9" fillId="3" borderId="33" xfId="4" applyFont="1" applyFill="1" applyBorder="1" applyAlignment="1">
      <alignment horizontal="left" vertical="center"/>
    </xf>
    <xf numFmtId="4" fontId="9" fillId="3" borderId="76" xfId="4" applyNumberFormat="1" applyFont="1" applyFill="1" applyBorder="1" applyAlignment="1">
      <alignment horizontal="center" vertical="center"/>
    </xf>
    <xf numFmtId="4" fontId="9" fillId="3" borderId="32" xfId="4" applyNumberFormat="1" applyFont="1" applyFill="1" applyBorder="1" applyAlignment="1">
      <alignment horizontal="center" vertical="center"/>
    </xf>
    <xf numFmtId="4" fontId="9" fillId="3" borderId="33" xfId="4" applyNumberFormat="1" applyFont="1" applyFill="1" applyBorder="1" applyAlignment="1">
      <alignment horizontal="center" vertical="center"/>
    </xf>
    <xf numFmtId="4" fontId="9" fillId="3" borderId="51" xfId="4" applyNumberFormat="1" applyFont="1" applyFill="1" applyBorder="1" applyAlignment="1">
      <alignment horizontal="center" vertical="center"/>
    </xf>
    <xf numFmtId="4" fontId="9" fillId="3" borderId="62" xfId="4" applyNumberFormat="1" applyFont="1" applyFill="1" applyBorder="1" applyAlignment="1">
      <alignment horizontal="center" vertical="center"/>
    </xf>
    <xf numFmtId="4" fontId="9" fillId="3" borderId="63" xfId="4" applyNumberFormat="1" applyFont="1" applyFill="1" applyBorder="1" applyAlignment="1">
      <alignment horizontal="center" vertical="center"/>
    </xf>
    <xf numFmtId="0" fontId="7" fillId="0" borderId="62" xfId="4" applyFont="1" applyFill="1" applyBorder="1" applyAlignment="1">
      <alignment horizontal="left" vertical="center"/>
    </xf>
    <xf numFmtId="0" fontId="7" fillId="0" borderId="63" xfId="4" applyFont="1" applyFill="1" applyBorder="1" applyAlignment="1">
      <alignment horizontal="left" vertical="center"/>
    </xf>
    <xf numFmtId="0" fontId="95" fillId="4" borderId="47" xfId="0" applyFont="1" applyFill="1" applyBorder="1" applyAlignment="1">
      <alignment horizontal="center" vertical="center"/>
    </xf>
    <xf numFmtId="0" fontId="95" fillId="4" borderId="28" xfId="0" applyFont="1" applyFill="1" applyBorder="1" applyAlignment="1">
      <alignment horizontal="center" vertical="center"/>
    </xf>
    <xf numFmtId="0" fontId="95" fillId="4" borderId="29" xfId="0" applyFont="1" applyFill="1" applyBorder="1" applyAlignment="1">
      <alignment horizontal="center" vertical="center"/>
    </xf>
    <xf numFmtId="0" fontId="9" fillId="0" borderId="47" xfId="4" applyFont="1" applyFill="1" applyBorder="1" applyAlignment="1">
      <alignment horizontal="left" vertical="center"/>
    </xf>
    <xf numFmtId="0" fontId="9" fillId="0" borderId="28" xfId="4" applyFont="1" applyFill="1" applyBorder="1" applyAlignment="1">
      <alignment horizontal="left" vertical="center"/>
    </xf>
    <xf numFmtId="2" fontId="12" fillId="3" borderId="47" xfId="0" applyNumberFormat="1" applyFont="1" applyFill="1" applyBorder="1" applyAlignment="1">
      <alignment horizontal="center" vertical="center"/>
    </xf>
    <xf numFmtId="2" fontId="12" fillId="3" borderId="29" xfId="0" applyNumberFormat="1" applyFont="1" applyFill="1" applyBorder="1" applyAlignment="1">
      <alignment horizontal="center" vertical="center"/>
    </xf>
    <xf numFmtId="0" fontId="11" fillId="2" borderId="94" xfId="0" applyFont="1" applyFill="1" applyBorder="1" applyAlignment="1">
      <alignment horizontal="center" vertical="center"/>
    </xf>
    <xf numFmtId="0" fontId="11" fillId="2" borderId="80" xfId="0" applyFont="1" applyFill="1" applyBorder="1" applyAlignment="1">
      <alignment horizontal="center" vertical="center"/>
    </xf>
    <xf numFmtId="0" fontId="11" fillId="2" borderId="85" xfId="0" applyFont="1" applyFill="1" applyBorder="1" applyAlignment="1">
      <alignment horizontal="center" vertical="center"/>
    </xf>
    <xf numFmtId="0" fontId="0" fillId="0" borderId="15" xfId="0" applyFill="1" applyBorder="1" applyAlignment="1">
      <alignment horizontal="center" vertical="center" wrapText="1"/>
    </xf>
    <xf numFmtId="0" fontId="0" fillId="0" borderId="64" xfId="0" applyFill="1" applyBorder="1" applyAlignment="1">
      <alignment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3" xfId="0" applyFill="1" applyBorder="1" applyAlignment="1">
      <alignment vertical="center" wrapText="1"/>
    </xf>
    <xf numFmtId="0" fontId="0" fillId="0" borderId="37" xfId="0" applyFill="1" applyBorder="1" applyAlignment="1">
      <alignment vertical="center" wrapText="1"/>
    </xf>
    <xf numFmtId="9" fontId="93" fillId="0" borderId="10" xfId="9" applyFont="1" applyFill="1" applyBorder="1" applyAlignment="1">
      <alignment horizontal="center" vertical="center" wrapText="1"/>
    </xf>
    <xf numFmtId="9" fontId="93" fillId="0" borderId="12" xfId="9" applyFont="1" applyFill="1" applyBorder="1" applyAlignment="1">
      <alignment horizontal="center" vertical="center" wrapText="1"/>
    </xf>
    <xf numFmtId="0" fontId="102"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0" fillId="0" borderId="15" xfId="0" applyFill="1" applyBorder="1" applyAlignment="1">
      <alignment horizontal="left" vertical="center" wrapText="1"/>
    </xf>
    <xf numFmtId="0" fontId="0" fillId="0" borderId="14" xfId="0" applyFill="1" applyBorder="1" applyAlignment="1">
      <alignment horizontal="left" vertical="center" wrapText="1"/>
    </xf>
    <xf numFmtId="0" fontId="0" fillId="0" borderId="64" xfId="0" applyFill="1" applyBorder="1" applyAlignment="1">
      <alignment horizontal="left"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53" xfId="0" applyFill="1" applyBorder="1" applyAlignment="1">
      <alignment horizontal="center" vertical="center" wrapText="1"/>
    </xf>
    <xf numFmtId="0" fontId="97" fillId="0" borderId="1" xfId="0" applyFont="1" applyFill="1" applyBorder="1" applyAlignment="1">
      <alignment horizontal="left" vertical="center" wrapText="1"/>
    </xf>
    <xf numFmtId="0" fontId="0" fillId="0" borderId="53" xfId="0" applyFill="1" applyBorder="1" applyAlignment="1">
      <alignment horizontal="left" vertical="center" wrapText="1"/>
    </xf>
    <xf numFmtId="0" fontId="0" fillId="0" borderId="37" xfId="0" applyFill="1" applyBorder="1" applyAlignment="1">
      <alignment horizontal="left"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cellXfs>
  <cellStyles count="12">
    <cellStyle name="Normalny" xfId="0" builtinId="0"/>
    <cellStyle name="Normalny 2" xfId="1" xr:uid="{00000000-0005-0000-0000-000001000000}"/>
    <cellStyle name="Normalny 2 3" xfId="2" xr:uid="{00000000-0005-0000-0000-000002000000}"/>
    <cellStyle name="Normalny 2_WNIOSEK 22.11.12" xfId="3" xr:uid="{00000000-0005-0000-0000-000003000000}"/>
    <cellStyle name="Normalny 3" xfId="4" xr:uid="{00000000-0005-0000-0000-000004000000}"/>
    <cellStyle name="Normalny 4" xfId="5" xr:uid="{00000000-0005-0000-0000-000005000000}"/>
    <cellStyle name="Normalny 5" xfId="6" xr:uid="{00000000-0005-0000-0000-000006000000}"/>
    <cellStyle name="Normalny 7 2" xfId="7" xr:uid="{00000000-0005-0000-0000-000007000000}"/>
    <cellStyle name="Procentowy" xfId="8" builtinId="5"/>
    <cellStyle name="Procentowy 2" xfId="9" xr:uid="{00000000-0005-0000-0000-000009000000}"/>
    <cellStyle name="Walutowy 2" xfId="10" xr:uid="{00000000-0005-0000-0000-00000A000000}"/>
    <cellStyle name="Walutowy 3" xfId="11"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Drop" dropStyle="combo" dx="22" fmlaRange="$I$44:$M$51" noThreeD="1" sel="2" val="0"/>
</file>

<file path=xl/ctrlProps/ctrlProp10.xml><?xml version="1.0" encoding="utf-8"?>
<formControlPr xmlns="http://schemas.microsoft.com/office/spreadsheetml/2009/9/main" objectType="Drop" dropStyle="combo" dx="22" fmlaRange="$I$44:$M$51" noThreeD="1" sel="8" val="0"/>
</file>

<file path=xl/ctrlProps/ctrlProp11.xml><?xml version="1.0" encoding="utf-8"?>
<formControlPr xmlns="http://schemas.microsoft.com/office/spreadsheetml/2009/9/main" objectType="Drop" dropStyle="combo" dx="22" fmlaRange="$I$44:$M$51" noThreeD="1" sel="5" val="0"/>
</file>

<file path=xl/ctrlProps/ctrlProp12.xml><?xml version="1.0" encoding="utf-8"?>
<formControlPr xmlns="http://schemas.microsoft.com/office/spreadsheetml/2009/9/main" objectType="Drop" dropStyle="combo" dx="22" fmlaRange="$I$44:$M$51" noThreeD="1" sel="2" val="0"/>
</file>

<file path=xl/ctrlProps/ctrlProp13.xml><?xml version="1.0" encoding="utf-8"?>
<formControlPr xmlns="http://schemas.microsoft.com/office/spreadsheetml/2009/9/main" objectType="Drop" dropStyle="combo" dx="22" fmlaRange="$I$44:$M$51" noThreeD="1" sel="4" val="0"/>
</file>

<file path=xl/ctrlProps/ctrlProp14.xml><?xml version="1.0" encoding="utf-8"?>
<formControlPr xmlns="http://schemas.microsoft.com/office/spreadsheetml/2009/9/main" objectType="Drop" dropStyle="combo" dx="22" fmlaRange="$I$44:$M$51" noThreeD="1" sel="4" val="0"/>
</file>

<file path=xl/ctrlProps/ctrlProp15.xml><?xml version="1.0" encoding="utf-8"?>
<formControlPr xmlns="http://schemas.microsoft.com/office/spreadsheetml/2009/9/main" objectType="Drop" dropStyle="combo" dx="22" fmlaRange="$I$44:$M$51" noThreeD="1" sel="4" val="0"/>
</file>

<file path=xl/ctrlProps/ctrlProp16.xml><?xml version="1.0" encoding="utf-8"?>
<formControlPr xmlns="http://schemas.microsoft.com/office/spreadsheetml/2009/9/main" objectType="Drop" dropStyle="combo" dx="22" fmlaRange="$I$44:$M$51" noThreeD="1" sel="4" val="3"/>
</file>

<file path=xl/ctrlProps/ctrlProp17.xml><?xml version="1.0" encoding="utf-8"?>
<formControlPr xmlns="http://schemas.microsoft.com/office/spreadsheetml/2009/9/main" objectType="Drop" dropStyle="combo" dx="22" fmlaRange="$I$44:$M$51" noThreeD="1" sel="4" val="3"/>
</file>

<file path=xl/ctrlProps/ctrlProp18.xml><?xml version="1.0" encoding="utf-8"?>
<formControlPr xmlns="http://schemas.microsoft.com/office/spreadsheetml/2009/9/main" objectType="Drop" dropStyle="combo" dx="22" fmlaRange="$I$44:$M$51" noThreeD="1" sel="4" val="0"/>
</file>

<file path=xl/ctrlProps/ctrlProp19.xml><?xml version="1.0" encoding="utf-8"?>
<formControlPr xmlns="http://schemas.microsoft.com/office/spreadsheetml/2009/9/main" objectType="Drop" dropStyle="combo" dx="22" fmlaRange="$I$44:$M$51" noThreeD="1" sel="4" val="3"/>
</file>

<file path=xl/ctrlProps/ctrlProp2.xml><?xml version="1.0" encoding="utf-8"?>
<formControlPr xmlns="http://schemas.microsoft.com/office/spreadsheetml/2009/9/main" objectType="Drop" dropStyle="combo" dx="22" fmlaRange="$I$44:$M$51" noThreeD="1" sel="4" val="0"/>
</file>

<file path=xl/ctrlProps/ctrlProp20.xml><?xml version="1.0" encoding="utf-8"?>
<formControlPr xmlns="http://schemas.microsoft.com/office/spreadsheetml/2009/9/main" objectType="Drop" dropStyle="combo" dx="22" fmlaRange="$I$44:$M$51" noThreeD="1" sel="4" val="0"/>
</file>

<file path=xl/ctrlProps/ctrlProp21.xml><?xml version="1.0" encoding="utf-8"?>
<formControlPr xmlns="http://schemas.microsoft.com/office/spreadsheetml/2009/9/main" objectType="Drop" dropStyle="combo" dx="22" fmlaRange="$I$44:$M$51" noThreeD="1" sel="4" val="0"/>
</file>

<file path=xl/ctrlProps/ctrlProp22.xml><?xml version="1.0" encoding="utf-8"?>
<formControlPr xmlns="http://schemas.microsoft.com/office/spreadsheetml/2009/9/main" objectType="Drop" dropStyle="combo" dx="22" fmlaRange="$I$44:$M$51" noThreeD="1" sel="4" val="0"/>
</file>

<file path=xl/ctrlProps/ctrlProp3.xml><?xml version="1.0" encoding="utf-8"?>
<formControlPr xmlns="http://schemas.microsoft.com/office/spreadsheetml/2009/9/main" objectType="Drop" dropStyle="combo" dx="22" fmlaRange="$I$44:$M$51" noThreeD="1" sel="4" val="0"/>
</file>

<file path=xl/ctrlProps/ctrlProp4.xml><?xml version="1.0" encoding="utf-8"?>
<formControlPr xmlns="http://schemas.microsoft.com/office/spreadsheetml/2009/9/main" objectType="Drop" dropStyle="combo" dx="22" fmlaRange="$I$44:$M$51" noThreeD="1" sel="1" val="0"/>
</file>

<file path=xl/ctrlProps/ctrlProp5.xml><?xml version="1.0" encoding="utf-8"?>
<formControlPr xmlns="http://schemas.microsoft.com/office/spreadsheetml/2009/9/main" objectType="Drop" dropStyle="combo" dx="22" fmlaRange="$I$44:$M$51" noThreeD="1" sel="4" val="0"/>
</file>

<file path=xl/ctrlProps/ctrlProp6.xml><?xml version="1.0" encoding="utf-8"?>
<formControlPr xmlns="http://schemas.microsoft.com/office/spreadsheetml/2009/9/main" objectType="Drop" dropStyle="combo" dx="22" fmlaRange="$I$44:$M$51" noThreeD="1" sel="4" val="0"/>
</file>

<file path=xl/ctrlProps/ctrlProp7.xml><?xml version="1.0" encoding="utf-8"?>
<formControlPr xmlns="http://schemas.microsoft.com/office/spreadsheetml/2009/9/main" objectType="Drop" dropStyle="combo" dx="22" fmlaRange="$I$44:$M$51" noThreeD="1" sel="4" val="0"/>
</file>

<file path=xl/ctrlProps/ctrlProp8.xml><?xml version="1.0" encoding="utf-8"?>
<formControlPr xmlns="http://schemas.microsoft.com/office/spreadsheetml/2009/9/main" objectType="Drop" dropStyle="combo" dx="22" fmlaRange="$I$44:$M$51" noThreeD="1" sel="5" val="0"/>
</file>

<file path=xl/ctrlProps/ctrlProp9.xml><?xml version="1.0" encoding="utf-8"?>
<formControlPr xmlns="http://schemas.microsoft.com/office/spreadsheetml/2009/9/main" objectType="Drop" dropStyle="combo" dx="22" fmlaRange="$I$44:$M$51" noThreeD="1" sel="4"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8</xdr:row>
          <xdr:rowOff>9525</xdr:rowOff>
        </xdr:from>
        <xdr:to>
          <xdr:col>10</xdr:col>
          <xdr:colOff>0</xdr:colOff>
          <xdr:row>8</xdr:row>
          <xdr:rowOff>200025</xdr:rowOff>
        </xdr:to>
        <xdr:sp macro="" textlink="">
          <xdr:nvSpPr>
            <xdr:cNvPr id="8194" name="Rozwiń 2" hidden="1">
              <a:extLst>
                <a:ext uri="{63B3BB69-23CF-44E3-9099-C40C66FF867C}">
                  <a14:compatExt spid="_x0000_s8194"/>
                </a:ext>
                <a:ext uri="{FF2B5EF4-FFF2-40B4-BE49-F238E27FC236}">
                  <a16:creationId xmlns:a16="http://schemas.microsoft.com/office/drawing/2014/main" id="{00000000-0008-0000-0D00-000002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xdr:row>
          <xdr:rowOff>0</xdr:rowOff>
        </xdr:from>
        <xdr:to>
          <xdr:col>10</xdr:col>
          <xdr:colOff>0</xdr:colOff>
          <xdr:row>9</xdr:row>
          <xdr:rowOff>200025</xdr:rowOff>
        </xdr:to>
        <xdr:sp macro="" textlink="">
          <xdr:nvSpPr>
            <xdr:cNvPr id="8195" name="Rozwiń 3" hidden="1">
              <a:extLst>
                <a:ext uri="{63B3BB69-23CF-44E3-9099-C40C66FF867C}">
                  <a14:compatExt spid="_x0000_s8195"/>
                </a:ext>
                <a:ext uri="{FF2B5EF4-FFF2-40B4-BE49-F238E27FC236}">
                  <a16:creationId xmlns:a16="http://schemas.microsoft.com/office/drawing/2014/main" id="{00000000-0008-0000-0D00-000003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xdr:row>
          <xdr:rowOff>9525</xdr:rowOff>
        </xdr:from>
        <xdr:to>
          <xdr:col>10</xdr:col>
          <xdr:colOff>0</xdr:colOff>
          <xdr:row>11</xdr:row>
          <xdr:rowOff>0</xdr:rowOff>
        </xdr:to>
        <xdr:sp macro="" textlink="">
          <xdr:nvSpPr>
            <xdr:cNvPr id="8196" name="Rozwiń 4" hidden="1">
              <a:extLst>
                <a:ext uri="{63B3BB69-23CF-44E3-9099-C40C66FF867C}">
                  <a14:compatExt spid="_x0000_s8196"/>
                </a:ext>
                <a:ext uri="{FF2B5EF4-FFF2-40B4-BE49-F238E27FC236}">
                  <a16:creationId xmlns:a16="http://schemas.microsoft.com/office/drawing/2014/main" id="{00000000-0008-0000-0D00-000004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11</xdr:row>
          <xdr:rowOff>9525</xdr:rowOff>
        </xdr:from>
        <xdr:to>
          <xdr:col>10</xdr:col>
          <xdr:colOff>0</xdr:colOff>
          <xdr:row>12</xdr:row>
          <xdr:rowOff>9525</xdr:rowOff>
        </xdr:to>
        <xdr:sp macro="" textlink="">
          <xdr:nvSpPr>
            <xdr:cNvPr id="8197" name="Rozwiń 5" hidden="1">
              <a:extLst>
                <a:ext uri="{63B3BB69-23CF-44E3-9099-C40C66FF867C}">
                  <a14:compatExt spid="_x0000_s8197"/>
                </a:ext>
                <a:ext uri="{FF2B5EF4-FFF2-40B4-BE49-F238E27FC236}">
                  <a16:creationId xmlns:a16="http://schemas.microsoft.com/office/drawing/2014/main" id="{00000000-0008-0000-0D00-000005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xdr:row>
          <xdr:rowOff>9525</xdr:rowOff>
        </xdr:from>
        <xdr:to>
          <xdr:col>10</xdr:col>
          <xdr:colOff>0</xdr:colOff>
          <xdr:row>13</xdr:row>
          <xdr:rowOff>19050</xdr:rowOff>
        </xdr:to>
        <xdr:sp macro="" textlink="">
          <xdr:nvSpPr>
            <xdr:cNvPr id="8198" name="Rozwiń 6" hidden="1">
              <a:extLst>
                <a:ext uri="{63B3BB69-23CF-44E3-9099-C40C66FF867C}">
                  <a14:compatExt spid="_x0000_s8198"/>
                </a:ext>
                <a:ext uri="{FF2B5EF4-FFF2-40B4-BE49-F238E27FC236}">
                  <a16:creationId xmlns:a16="http://schemas.microsoft.com/office/drawing/2014/main" id="{00000000-0008-0000-0D00-000006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xdr:row>
          <xdr:rowOff>9525</xdr:rowOff>
        </xdr:from>
        <xdr:to>
          <xdr:col>10</xdr:col>
          <xdr:colOff>0</xdr:colOff>
          <xdr:row>14</xdr:row>
          <xdr:rowOff>19050</xdr:rowOff>
        </xdr:to>
        <xdr:sp macro="" textlink="">
          <xdr:nvSpPr>
            <xdr:cNvPr id="8199" name="Rozwiń 7" hidden="1">
              <a:extLst>
                <a:ext uri="{63B3BB69-23CF-44E3-9099-C40C66FF867C}">
                  <a14:compatExt spid="_x0000_s8199"/>
                </a:ext>
                <a:ext uri="{FF2B5EF4-FFF2-40B4-BE49-F238E27FC236}">
                  <a16:creationId xmlns:a16="http://schemas.microsoft.com/office/drawing/2014/main" id="{00000000-0008-0000-0D00-000007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xdr:row>
          <xdr:rowOff>190500</xdr:rowOff>
        </xdr:from>
        <xdr:to>
          <xdr:col>10</xdr:col>
          <xdr:colOff>0</xdr:colOff>
          <xdr:row>15</xdr:row>
          <xdr:rowOff>0</xdr:rowOff>
        </xdr:to>
        <xdr:sp macro="" textlink="">
          <xdr:nvSpPr>
            <xdr:cNvPr id="8200" name="Rozwiń 8" hidden="1">
              <a:extLst>
                <a:ext uri="{63B3BB69-23CF-44E3-9099-C40C66FF867C}">
                  <a14:compatExt spid="_x0000_s8200"/>
                </a:ext>
                <a:ext uri="{FF2B5EF4-FFF2-40B4-BE49-F238E27FC236}">
                  <a16:creationId xmlns:a16="http://schemas.microsoft.com/office/drawing/2014/main" id="{00000000-0008-0000-0D00-000008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1323975</xdr:colOff>
          <xdr:row>15</xdr:row>
          <xdr:rowOff>0</xdr:rowOff>
        </xdr:from>
        <xdr:to>
          <xdr:col>10</xdr:col>
          <xdr:colOff>0</xdr:colOff>
          <xdr:row>16</xdr:row>
          <xdr:rowOff>0</xdr:rowOff>
        </xdr:to>
        <xdr:sp macro="" textlink="">
          <xdr:nvSpPr>
            <xdr:cNvPr id="8201" name="Rozwiń 9" hidden="1">
              <a:extLst>
                <a:ext uri="{63B3BB69-23CF-44E3-9099-C40C66FF867C}">
                  <a14:compatExt spid="_x0000_s8201"/>
                </a:ext>
                <a:ext uri="{FF2B5EF4-FFF2-40B4-BE49-F238E27FC236}">
                  <a16:creationId xmlns:a16="http://schemas.microsoft.com/office/drawing/2014/main" id="{00000000-0008-0000-0D00-000009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1323975</xdr:colOff>
          <xdr:row>16</xdr:row>
          <xdr:rowOff>0</xdr:rowOff>
        </xdr:from>
        <xdr:to>
          <xdr:col>10</xdr:col>
          <xdr:colOff>0</xdr:colOff>
          <xdr:row>17</xdr:row>
          <xdr:rowOff>0</xdr:rowOff>
        </xdr:to>
        <xdr:sp macro="" textlink="">
          <xdr:nvSpPr>
            <xdr:cNvPr id="8202" name="Rozwiń 10" hidden="1">
              <a:extLst>
                <a:ext uri="{63B3BB69-23CF-44E3-9099-C40C66FF867C}">
                  <a14:compatExt spid="_x0000_s8202"/>
                </a:ext>
                <a:ext uri="{FF2B5EF4-FFF2-40B4-BE49-F238E27FC236}">
                  <a16:creationId xmlns:a16="http://schemas.microsoft.com/office/drawing/2014/main" id="{00000000-0008-0000-0D00-00000A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xdr:row>
          <xdr:rowOff>190500</xdr:rowOff>
        </xdr:from>
        <xdr:to>
          <xdr:col>10</xdr:col>
          <xdr:colOff>0</xdr:colOff>
          <xdr:row>18</xdr:row>
          <xdr:rowOff>0</xdr:rowOff>
        </xdr:to>
        <xdr:sp macro="" textlink="">
          <xdr:nvSpPr>
            <xdr:cNvPr id="8203" name="Rozwiń 11" hidden="1">
              <a:extLst>
                <a:ext uri="{63B3BB69-23CF-44E3-9099-C40C66FF867C}">
                  <a14:compatExt spid="_x0000_s8203"/>
                </a:ext>
                <a:ext uri="{FF2B5EF4-FFF2-40B4-BE49-F238E27FC236}">
                  <a16:creationId xmlns:a16="http://schemas.microsoft.com/office/drawing/2014/main" id="{00000000-0008-0000-0D00-00000B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xdr:row>
          <xdr:rowOff>190500</xdr:rowOff>
        </xdr:from>
        <xdr:to>
          <xdr:col>10</xdr:col>
          <xdr:colOff>0</xdr:colOff>
          <xdr:row>19</xdr:row>
          <xdr:rowOff>0</xdr:rowOff>
        </xdr:to>
        <xdr:sp macro="" textlink="">
          <xdr:nvSpPr>
            <xdr:cNvPr id="8204" name="Rozwiń 12" hidden="1">
              <a:extLst>
                <a:ext uri="{63B3BB69-23CF-44E3-9099-C40C66FF867C}">
                  <a14:compatExt spid="_x0000_s8204"/>
                </a:ext>
                <a:ext uri="{FF2B5EF4-FFF2-40B4-BE49-F238E27FC236}">
                  <a16:creationId xmlns:a16="http://schemas.microsoft.com/office/drawing/2014/main" id="{00000000-0008-0000-0D00-00000C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8</xdr:row>
          <xdr:rowOff>0</xdr:rowOff>
        </xdr:from>
        <xdr:to>
          <xdr:col>16</xdr:col>
          <xdr:colOff>0</xdr:colOff>
          <xdr:row>8</xdr:row>
          <xdr:rowOff>200025</xdr:rowOff>
        </xdr:to>
        <xdr:sp macro="" textlink="">
          <xdr:nvSpPr>
            <xdr:cNvPr id="8216" name="Rozwiń 24" hidden="1">
              <a:extLst>
                <a:ext uri="{63B3BB69-23CF-44E3-9099-C40C66FF867C}">
                  <a14:compatExt spid="_x0000_s8216"/>
                </a:ext>
                <a:ext uri="{FF2B5EF4-FFF2-40B4-BE49-F238E27FC236}">
                  <a16:creationId xmlns:a16="http://schemas.microsoft.com/office/drawing/2014/main" id="{00000000-0008-0000-0D00-000018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9</xdr:row>
          <xdr:rowOff>0</xdr:rowOff>
        </xdr:from>
        <xdr:to>
          <xdr:col>15</xdr:col>
          <xdr:colOff>1200150</xdr:colOff>
          <xdr:row>10</xdr:row>
          <xdr:rowOff>9525</xdr:rowOff>
        </xdr:to>
        <xdr:sp macro="" textlink="">
          <xdr:nvSpPr>
            <xdr:cNvPr id="8217" name="Rozwiń 25" hidden="1">
              <a:extLst>
                <a:ext uri="{63B3BB69-23CF-44E3-9099-C40C66FF867C}">
                  <a14:compatExt spid="_x0000_s8217"/>
                </a:ext>
                <a:ext uri="{FF2B5EF4-FFF2-40B4-BE49-F238E27FC236}">
                  <a16:creationId xmlns:a16="http://schemas.microsoft.com/office/drawing/2014/main" id="{00000000-0008-0000-0D00-000019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xdr:row>
          <xdr:rowOff>9525</xdr:rowOff>
        </xdr:from>
        <xdr:to>
          <xdr:col>16</xdr:col>
          <xdr:colOff>0</xdr:colOff>
          <xdr:row>11</xdr:row>
          <xdr:rowOff>0</xdr:rowOff>
        </xdr:to>
        <xdr:sp macro="" textlink="">
          <xdr:nvSpPr>
            <xdr:cNvPr id="8218" name="Rozwiń 26" hidden="1">
              <a:extLst>
                <a:ext uri="{63B3BB69-23CF-44E3-9099-C40C66FF867C}">
                  <a14:compatExt spid="_x0000_s8218"/>
                </a:ext>
                <a:ext uri="{FF2B5EF4-FFF2-40B4-BE49-F238E27FC236}">
                  <a16:creationId xmlns:a16="http://schemas.microsoft.com/office/drawing/2014/main" id="{00000000-0008-0000-0D00-00001A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11</xdr:row>
          <xdr:rowOff>9525</xdr:rowOff>
        </xdr:from>
        <xdr:to>
          <xdr:col>16</xdr:col>
          <xdr:colOff>0</xdr:colOff>
          <xdr:row>12</xdr:row>
          <xdr:rowOff>9525</xdr:rowOff>
        </xdr:to>
        <xdr:sp macro="" textlink="">
          <xdr:nvSpPr>
            <xdr:cNvPr id="8219" name="Rozwiń 27" hidden="1">
              <a:extLst>
                <a:ext uri="{63B3BB69-23CF-44E3-9099-C40C66FF867C}">
                  <a14:compatExt spid="_x0000_s8219"/>
                </a:ext>
                <a:ext uri="{FF2B5EF4-FFF2-40B4-BE49-F238E27FC236}">
                  <a16:creationId xmlns:a16="http://schemas.microsoft.com/office/drawing/2014/main" id="{00000000-0008-0000-0D00-00001B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12</xdr:row>
          <xdr:rowOff>9525</xdr:rowOff>
        </xdr:from>
        <xdr:to>
          <xdr:col>16</xdr:col>
          <xdr:colOff>0</xdr:colOff>
          <xdr:row>13</xdr:row>
          <xdr:rowOff>19050</xdr:rowOff>
        </xdr:to>
        <xdr:sp macro="" textlink="">
          <xdr:nvSpPr>
            <xdr:cNvPr id="8220" name="Rozwiń 28" hidden="1">
              <a:extLst>
                <a:ext uri="{63B3BB69-23CF-44E3-9099-C40C66FF867C}">
                  <a14:compatExt spid="_x0000_s8220"/>
                </a:ext>
                <a:ext uri="{FF2B5EF4-FFF2-40B4-BE49-F238E27FC236}">
                  <a16:creationId xmlns:a16="http://schemas.microsoft.com/office/drawing/2014/main" id="{00000000-0008-0000-0D00-00001C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xdr:row>
          <xdr:rowOff>19050</xdr:rowOff>
        </xdr:from>
        <xdr:to>
          <xdr:col>16</xdr:col>
          <xdr:colOff>0</xdr:colOff>
          <xdr:row>14</xdr:row>
          <xdr:rowOff>28575</xdr:rowOff>
        </xdr:to>
        <xdr:sp macro="" textlink="">
          <xdr:nvSpPr>
            <xdr:cNvPr id="8221" name="Rozwiń 29" hidden="1">
              <a:extLst>
                <a:ext uri="{63B3BB69-23CF-44E3-9099-C40C66FF867C}">
                  <a14:compatExt spid="_x0000_s8221"/>
                </a:ext>
                <a:ext uri="{FF2B5EF4-FFF2-40B4-BE49-F238E27FC236}">
                  <a16:creationId xmlns:a16="http://schemas.microsoft.com/office/drawing/2014/main" id="{00000000-0008-0000-0D00-00001D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1219200</xdr:colOff>
          <xdr:row>14</xdr:row>
          <xdr:rowOff>9525</xdr:rowOff>
        </xdr:from>
        <xdr:to>
          <xdr:col>15</xdr:col>
          <xdr:colOff>1200150</xdr:colOff>
          <xdr:row>15</xdr:row>
          <xdr:rowOff>9525</xdr:rowOff>
        </xdr:to>
        <xdr:sp macro="" textlink="">
          <xdr:nvSpPr>
            <xdr:cNvPr id="8222" name="Rozwiń 30" hidden="1">
              <a:extLst>
                <a:ext uri="{63B3BB69-23CF-44E3-9099-C40C66FF867C}">
                  <a14:compatExt spid="_x0000_s8222"/>
                </a:ext>
                <a:ext uri="{FF2B5EF4-FFF2-40B4-BE49-F238E27FC236}">
                  <a16:creationId xmlns:a16="http://schemas.microsoft.com/office/drawing/2014/main" id="{00000000-0008-0000-0D00-00001E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xdr:row>
          <xdr:rowOff>9525</xdr:rowOff>
        </xdr:from>
        <xdr:to>
          <xdr:col>16</xdr:col>
          <xdr:colOff>0</xdr:colOff>
          <xdr:row>16</xdr:row>
          <xdr:rowOff>9525</xdr:rowOff>
        </xdr:to>
        <xdr:sp macro="" textlink="">
          <xdr:nvSpPr>
            <xdr:cNvPr id="8223" name="Rozwiń 31" hidden="1">
              <a:extLst>
                <a:ext uri="{63B3BB69-23CF-44E3-9099-C40C66FF867C}">
                  <a14:compatExt spid="_x0000_s8223"/>
                </a:ext>
                <a:ext uri="{FF2B5EF4-FFF2-40B4-BE49-F238E27FC236}">
                  <a16:creationId xmlns:a16="http://schemas.microsoft.com/office/drawing/2014/main" id="{00000000-0008-0000-0D00-00001F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xdr:row>
          <xdr:rowOff>0</xdr:rowOff>
        </xdr:from>
        <xdr:to>
          <xdr:col>16</xdr:col>
          <xdr:colOff>0</xdr:colOff>
          <xdr:row>17</xdr:row>
          <xdr:rowOff>0</xdr:rowOff>
        </xdr:to>
        <xdr:sp macro="" textlink="">
          <xdr:nvSpPr>
            <xdr:cNvPr id="8224" name="Rozwiń 32" hidden="1">
              <a:extLst>
                <a:ext uri="{63B3BB69-23CF-44E3-9099-C40C66FF867C}">
                  <a14:compatExt spid="_x0000_s8224"/>
                </a:ext>
                <a:ext uri="{FF2B5EF4-FFF2-40B4-BE49-F238E27FC236}">
                  <a16:creationId xmlns:a16="http://schemas.microsoft.com/office/drawing/2014/main" id="{00000000-0008-0000-0D00-000020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1219200</xdr:colOff>
          <xdr:row>17</xdr:row>
          <xdr:rowOff>0</xdr:rowOff>
        </xdr:from>
        <xdr:to>
          <xdr:col>15</xdr:col>
          <xdr:colOff>1200150</xdr:colOff>
          <xdr:row>18</xdr:row>
          <xdr:rowOff>0</xdr:rowOff>
        </xdr:to>
        <xdr:sp macro="" textlink="">
          <xdr:nvSpPr>
            <xdr:cNvPr id="8225" name="Rozwiń 33" hidden="1">
              <a:extLst>
                <a:ext uri="{63B3BB69-23CF-44E3-9099-C40C66FF867C}">
                  <a14:compatExt spid="_x0000_s8225"/>
                </a:ext>
                <a:ext uri="{FF2B5EF4-FFF2-40B4-BE49-F238E27FC236}">
                  <a16:creationId xmlns:a16="http://schemas.microsoft.com/office/drawing/2014/main" id="{00000000-0008-0000-0D00-000021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xdr:row>
          <xdr:rowOff>9525</xdr:rowOff>
        </xdr:from>
        <xdr:to>
          <xdr:col>16</xdr:col>
          <xdr:colOff>0</xdr:colOff>
          <xdr:row>19</xdr:row>
          <xdr:rowOff>9525</xdr:rowOff>
        </xdr:to>
        <xdr:sp macro="" textlink="">
          <xdr:nvSpPr>
            <xdr:cNvPr id="8226" name="Rozwiń 34" hidden="1">
              <a:extLst>
                <a:ext uri="{63B3BB69-23CF-44E3-9099-C40C66FF867C}">
                  <a14:compatExt spid="_x0000_s8226"/>
                </a:ext>
                <a:ext uri="{FF2B5EF4-FFF2-40B4-BE49-F238E27FC236}">
                  <a16:creationId xmlns:a16="http://schemas.microsoft.com/office/drawing/2014/main" id="{00000000-0008-0000-0D00-000022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kfiles\zasoby\Profiles\JMikulow\Moje%20dokumenty\nowa%20perspektywa\Procedury\wniosek%20o%20dofinansowanie\WNIOSEK%2022.11.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runki"/>
      <sheetName val="Wniosek"/>
      <sheetName val="część I,II,III"/>
      <sheetName val="wskaźniki c.d."/>
      <sheetName val="czesc_IV_1"/>
      <sheetName val=" Scenariusz bazowy(1)"/>
      <sheetName val="czesc_IV_2"/>
      <sheetName val=" Scenariusz bazowy(2)"/>
      <sheetName val="czesc_IV_2 (2)"/>
      <sheetName val=" Scenariusz bazowy(3)"/>
      <sheetName val="czesc_IV_2 (3)"/>
      <sheetName val=" Scenariusz bazowy(4)"/>
      <sheetName val="część V"/>
      <sheetName val="częśc VI"/>
      <sheetName val="List"/>
      <sheetName val="Sumy_posrednie"/>
      <sheetName val="WZOR"/>
      <sheetName val="Operator"/>
      <sheetName val="Listy"/>
      <sheetName val="Pomoc"/>
      <sheetName val="VBA"/>
      <sheetName val="shListaDzialam"/>
    </sheetNames>
    <sheetDataSet>
      <sheetData sheetId="0"/>
      <sheetData sheetId="1">
        <row r="141">
          <cell r="P141" t="str">
            <v>NIE</v>
          </cell>
        </row>
      </sheetData>
      <sheetData sheetId="2">
        <row r="36">
          <cell r="C36">
            <v>41640</v>
          </cell>
          <cell r="I36">
            <v>42705</v>
          </cell>
        </row>
        <row r="41">
          <cell r="C41">
            <v>6000000</v>
          </cell>
        </row>
        <row r="43">
          <cell r="C43">
            <v>5000000</v>
          </cell>
        </row>
        <row r="65">
          <cell r="J65">
            <v>0</v>
          </cell>
        </row>
        <row r="66">
          <cell r="C66">
            <v>0</v>
          </cell>
          <cell r="E66">
            <v>0</v>
          </cell>
          <cell r="G66">
            <v>0</v>
          </cell>
          <cell r="H66">
            <v>0</v>
          </cell>
          <cell r="I66">
            <v>0</v>
          </cell>
          <cell r="J66">
            <v>0</v>
          </cell>
        </row>
        <row r="67">
          <cell r="J67">
            <v>0</v>
          </cell>
        </row>
        <row r="68">
          <cell r="J68">
            <v>0</v>
          </cell>
        </row>
        <row r="69">
          <cell r="C69">
            <v>0</v>
          </cell>
          <cell r="E69">
            <v>0</v>
          </cell>
          <cell r="G69">
            <v>0</v>
          </cell>
          <cell r="H69">
            <v>0</v>
          </cell>
          <cell r="I69">
            <v>0</v>
          </cell>
          <cell r="J69">
            <v>0</v>
          </cell>
        </row>
        <row r="70">
          <cell r="J70">
            <v>0</v>
          </cell>
        </row>
        <row r="71">
          <cell r="J71">
            <v>0</v>
          </cell>
        </row>
        <row r="72">
          <cell r="C72">
            <v>0</v>
          </cell>
          <cell r="E72">
            <v>0</v>
          </cell>
          <cell r="G72">
            <v>0</v>
          </cell>
          <cell r="H72">
            <v>0</v>
          </cell>
          <cell r="I72">
            <v>0</v>
          </cell>
          <cell r="J72">
            <v>0</v>
          </cell>
        </row>
        <row r="73">
          <cell r="J73">
            <v>0</v>
          </cell>
        </row>
        <row r="74">
          <cell r="J74">
            <v>0</v>
          </cell>
        </row>
        <row r="75">
          <cell r="J75">
            <v>0</v>
          </cell>
        </row>
        <row r="77">
          <cell r="C77">
            <v>0</v>
          </cell>
          <cell r="E77">
            <v>0</v>
          </cell>
          <cell r="G77">
            <v>0</v>
          </cell>
          <cell r="H77">
            <v>0</v>
          </cell>
          <cell r="I77">
            <v>0</v>
          </cell>
          <cell r="J77">
            <v>0</v>
          </cell>
        </row>
        <row r="80">
          <cell r="E80">
            <v>1671017</v>
          </cell>
          <cell r="J80">
            <v>1671017</v>
          </cell>
        </row>
        <row r="84">
          <cell r="C84">
            <v>0</v>
          </cell>
          <cell r="E84">
            <v>348631</v>
          </cell>
          <cell r="G84">
            <v>0</v>
          </cell>
          <cell r="H84">
            <v>0</v>
          </cell>
          <cell r="I84">
            <v>0</v>
          </cell>
          <cell r="J84">
            <v>348631</v>
          </cell>
        </row>
        <row r="85">
          <cell r="C85">
            <v>0</v>
          </cell>
          <cell r="E85">
            <v>2019648</v>
          </cell>
          <cell r="G85">
            <v>0</v>
          </cell>
          <cell r="H85">
            <v>0</v>
          </cell>
          <cell r="I85">
            <v>0</v>
          </cell>
          <cell r="J85">
            <v>2019648</v>
          </cell>
        </row>
      </sheetData>
      <sheetData sheetId="3"/>
      <sheetData sheetId="4"/>
      <sheetData sheetId="5"/>
      <sheetData sheetId="6"/>
      <sheetData sheetId="7"/>
      <sheetData sheetId="8"/>
      <sheetData sheetId="9"/>
      <sheetData sheetId="10"/>
      <sheetData sheetId="11"/>
      <sheetData sheetId="12">
        <row r="16">
          <cell r="D16">
            <v>41640</v>
          </cell>
          <cell r="E16">
            <v>41944</v>
          </cell>
          <cell r="F16">
            <v>42248</v>
          </cell>
          <cell r="G16">
            <v>42552</v>
          </cell>
          <cell r="H16">
            <v>42705</v>
          </cell>
          <cell r="I16"/>
          <cell r="J16"/>
          <cell r="K16"/>
          <cell r="L16"/>
          <cell r="M16"/>
          <cell r="N16"/>
        </row>
        <row r="32">
          <cell r="C32">
            <v>41437</v>
          </cell>
        </row>
        <row r="33">
          <cell r="D33">
            <v>41437</v>
          </cell>
          <cell r="E33">
            <v>41671</v>
          </cell>
          <cell r="F33">
            <v>41974</v>
          </cell>
          <cell r="G33">
            <v>42278</v>
          </cell>
          <cell r="H33">
            <v>42583</v>
          </cell>
          <cell r="I33"/>
          <cell r="J33"/>
          <cell r="K33"/>
          <cell r="L33"/>
          <cell r="M33"/>
          <cell r="N33"/>
          <cell r="O33"/>
        </row>
        <row r="34">
          <cell r="D34">
            <v>41640</v>
          </cell>
          <cell r="E34">
            <v>41944</v>
          </cell>
          <cell r="F34">
            <v>42248</v>
          </cell>
          <cell r="G34">
            <v>42552</v>
          </cell>
          <cell r="H34">
            <v>42705</v>
          </cell>
          <cell r="I34"/>
          <cell r="J34"/>
          <cell r="K34"/>
          <cell r="L34"/>
          <cell r="M34"/>
          <cell r="N34"/>
          <cell r="O34"/>
        </row>
        <row r="35">
          <cell r="D35">
            <v>41487</v>
          </cell>
          <cell r="E35">
            <v>41518</v>
          </cell>
          <cell r="F35">
            <v>41548</v>
          </cell>
          <cell r="G35">
            <v>41579</v>
          </cell>
          <cell r="H35">
            <v>41609</v>
          </cell>
          <cell r="I35">
            <v>41640</v>
          </cell>
          <cell r="J35">
            <v>41671</v>
          </cell>
          <cell r="K35">
            <v>41699</v>
          </cell>
          <cell r="L35">
            <v>41730</v>
          </cell>
          <cell r="M35">
            <v>41760</v>
          </cell>
          <cell r="N35">
            <v>41791</v>
          </cell>
          <cell r="O35">
            <v>41821</v>
          </cell>
        </row>
        <row r="36">
          <cell r="D36">
            <v>41730</v>
          </cell>
          <cell r="E36">
            <v>41760</v>
          </cell>
          <cell r="F36">
            <v>41791</v>
          </cell>
          <cell r="G36">
            <v>41821</v>
          </cell>
          <cell r="H36">
            <v>41852</v>
          </cell>
          <cell r="I36">
            <v>41883</v>
          </cell>
          <cell r="J36">
            <v>41913</v>
          </cell>
          <cell r="K36">
            <v>41944</v>
          </cell>
          <cell r="L36">
            <v>41974</v>
          </cell>
          <cell r="M36">
            <v>42005</v>
          </cell>
          <cell r="N36">
            <v>42036</v>
          </cell>
          <cell r="O36">
            <v>42064</v>
          </cell>
        </row>
        <row r="37">
          <cell r="D37">
            <v>42036</v>
          </cell>
          <cell r="E37">
            <v>42064</v>
          </cell>
          <cell r="F37">
            <v>42095</v>
          </cell>
          <cell r="G37">
            <v>42125</v>
          </cell>
          <cell r="H37">
            <v>42156</v>
          </cell>
          <cell r="I37">
            <v>42186</v>
          </cell>
          <cell r="J37">
            <v>42217</v>
          </cell>
          <cell r="K37">
            <v>42248</v>
          </cell>
          <cell r="L37">
            <v>42278</v>
          </cell>
          <cell r="M37">
            <v>42309</v>
          </cell>
          <cell r="N37">
            <v>42339</v>
          </cell>
          <cell r="O37">
            <v>42370</v>
          </cell>
        </row>
        <row r="38">
          <cell r="D38">
            <v>42339</v>
          </cell>
          <cell r="E38">
            <v>42370</v>
          </cell>
          <cell r="F38">
            <v>42401</v>
          </cell>
          <cell r="G38">
            <v>42430</v>
          </cell>
          <cell r="H38">
            <v>42461</v>
          </cell>
          <cell r="I38">
            <v>42491</v>
          </cell>
          <cell r="J38">
            <v>42522</v>
          </cell>
          <cell r="K38">
            <v>42552</v>
          </cell>
          <cell r="L38">
            <v>42583</v>
          </cell>
          <cell r="M38">
            <v>42614</v>
          </cell>
          <cell r="N38">
            <v>42644</v>
          </cell>
          <cell r="O38">
            <v>42675</v>
          </cell>
        </row>
        <row r="39">
          <cell r="D39">
            <v>42644</v>
          </cell>
          <cell r="E39">
            <v>42675</v>
          </cell>
          <cell r="F39">
            <v>42705</v>
          </cell>
          <cell r="G39"/>
          <cell r="H39"/>
          <cell r="I39"/>
          <cell r="J39"/>
          <cell r="K39"/>
          <cell r="L39"/>
          <cell r="M39"/>
          <cell r="N39"/>
          <cell r="O39"/>
        </row>
        <row r="40">
          <cell r="D40"/>
          <cell r="E40"/>
          <cell r="F40"/>
          <cell r="G40"/>
          <cell r="H40"/>
          <cell r="I40"/>
          <cell r="J40"/>
          <cell r="K40"/>
          <cell r="L40"/>
          <cell r="M40"/>
          <cell r="N40"/>
          <cell r="O40"/>
        </row>
        <row r="41">
          <cell r="D41"/>
          <cell r="E41"/>
          <cell r="F41"/>
          <cell r="G41"/>
          <cell r="H41"/>
          <cell r="I41"/>
          <cell r="J41"/>
          <cell r="K41"/>
          <cell r="L41"/>
          <cell r="M41"/>
          <cell r="N41"/>
          <cell r="O41"/>
        </row>
        <row r="42">
          <cell r="D42"/>
          <cell r="E42"/>
          <cell r="F42"/>
          <cell r="G42"/>
          <cell r="H42"/>
          <cell r="I42"/>
          <cell r="J42"/>
          <cell r="K42"/>
          <cell r="L42"/>
          <cell r="M42"/>
          <cell r="N42"/>
          <cell r="O42"/>
        </row>
        <row r="43">
          <cell r="D43"/>
          <cell r="E43"/>
          <cell r="F43"/>
          <cell r="G43"/>
          <cell r="H43"/>
          <cell r="I43"/>
          <cell r="J43"/>
          <cell r="K43"/>
          <cell r="L43"/>
          <cell r="M43"/>
          <cell r="N43"/>
          <cell r="O43"/>
        </row>
        <row r="44">
          <cell r="D44"/>
          <cell r="E44"/>
          <cell r="F44"/>
          <cell r="G44"/>
          <cell r="H44"/>
          <cell r="I44"/>
          <cell r="J44"/>
          <cell r="K44"/>
          <cell r="L44"/>
          <cell r="M44"/>
          <cell r="N44"/>
          <cell r="O44"/>
        </row>
        <row r="45">
          <cell r="D45"/>
          <cell r="E45"/>
          <cell r="F45"/>
          <cell r="G45"/>
          <cell r="H45"/>
          <cell r="I45"/>
          <cell r="J45"/>
          <cell r="K45"/>
          <cell r="L45"/>
          <cell r="M45"/>
          <cell r="N45"/>
          <cell r="O45"/>
        </row>
        <row r="48">
          <cell r="D48">
            <v>41730</v>
          </cell>
          <cell r="E48">
            <v>42036</v>
          </cell>
          <cell r="F48">
            <v>42339</v>
          </cell>
          <cell r="G48">
            <v>42644</v>
          </cell>
          <cell r="H48">
            <v>42795</v>
          </cell>
          <cell r="I48"/>
          <cell r="J48"/>
          <cell r="K48"/>
          <cell r="L48"/>
          <cell r="M48"/>
          <cell r="N48"/>
          <cell r="O48"/>
        </row>
      </sheetData>
      <sheetData sheetId="13"/>
      <sheetData sheetId="14">
        <row r="3">
          <cell r="C3" t="str">
            <v>sty</v>
          </cell>
          <cell r="D3" t="str">
            <v>lut</v>
          </cell>
          <cell r="E3" t="str">
            <v>mar</v>
          </cell>
          <cell r="F3" t="str">
            <v>kwi</v>
          </cell>
          <cell r="G3" t="str">
            <v>maj</v>
          </cell>
          <cell r="H3" t="str">
            <v>cze</v>
          </cell>
          <cell r="I3" t="str">
            <v>lip</v>
          </cell>
          <cell r="J3" t="str">
            <v>sie</v>
          </cell>
          <cell r="K3" t="str">
            <v>wrz</v>
          </cell>
          <cell r="L3" t="str">
            <v>paź</v>
          </cell>
          <cell r="M3" t="str">
            <v>lis</v>
          </cell>
          <cell r="N3" t="str">
            <v>gru</v>
          </cell>
        </row>
      </sheetData>
      <sheetData sheetId="15">
        <row r="2">
          <cell r="C2">
            <v>2</v>
          </cell>
        </row>
        <row r="5">
          <cell r="B5">
            <v>41640</v>
          </cell>
        </row>
        <row r="6">
          <cell r="B6">
            <v>42705</v>
          </cell>
        </row>
        <row r="7">
          <cell r="D7" t="str">
            <v>lip 13</v>
          </cell>
          <cell r="E7" t="str">
            <v>sie 13</v>
          </cell>
          <cell r="F7" t="str">
            <v>wrz 13</v>
          </cell>
          <cell r="G7" t="str">
            <v>paź 13</v>
          </cell>
          <cell r="H7" t="str">
            <v>lis 13</v>
          </cell>
          <cell r="I7" t="str">
            <v>gru 13</v>
          </cell>
          <cell r="J7" t="str">
            <v>sty 14</v>
          </cell>
          <cell r="K7" t="str">
            <v>lut 14</v>
          </cell>
          <cell r="L7" t="str">
            <v>mar 14</v>
          </cell>
          <cell r="M7" t="str">
            <v>kwi 14</v>
          </cell>
          <cell r="N7" t="str">
            <v>maj 14</v>
          </cell>
          <cell r="O7" t="str">
            <v>cze 14</v>
          </cell>
          <cell r="P7" t="str">
            <v>lip 14</v>
          </cell>
          <cell r="Q7" t="str">
            <v>sie 14</v>
          </cell>
          <cell r="R7" t="str">
            <v>wrz 14</v>
          </cell>
          <cell r="S7" t="str">
            <v>paź 14</v>
          </cell>
          <cell r="T7" t="str">
            <v>lis 14</v>
          </cell>
          <cell r="U7" t="str">
            <v>gru 14</v>
          </cell>
          <cell r="V7" t="str">
            <v>sty 15</v>
          </cell>
          <cell r="W7" t="str">
            <v>lut 15</v>
          </cell>
          <cell r="X7" t="str">
            <v>mar 15</v>
          </cell>
          <cell r="Y7" t="str">
            <v>kwi 15</v>
          </cell>
          <cell r="Z7" t="str">
            <v>maj 15</v>
          </cell>
          <cell r="AA7" t="str">
            <v>cze 15</v>
          </cell>
          <cell r="AB7" t="str">
            <v>lip 15</v>
          </cell>
          <cell r="AC7" t="str">
            <v>sie 15</v>
          </cell>
          <cell r="AD7" t="str">
            <v>wrz 15</v>
          </cell>
          <cell r="AE7" t="str">
            <v>paź 15</v>
          </cell>
          <cell r="AF7" t="str">
            <v>lis 15</v>
          </cell>
          <cell r="AG7" t="str">
            <v>gru 15</v>
          </cell>
          <cell r="AH7" t="str">
            <v>sty 16</v>
          </cell>
          <cell r="AI7" t="str">
            <v>lut 16</v>
          </cell>
          <cell r="AJ7" t="str">
            <v>mar 16</v>
          </cell>
          <cell r="AK7" t="str">
            <v>kwi 16</v>
          </cell>
          <cell r="AL7" t="str">
            <v>maj 16</v>
          </cell>
          <cell r="AM7" t="str">
            <v>cze 16</v>
          </cell>
        </row>
        <row r="8">
          <cell r="D8">
            <v>41456</v>
          </cell>
          <cell r="E8">
            <v>41487</v>
          </cell>
          <cell r="F8">
            <v>41518</v>
          </cell>
          <cell r="G8">
            <v>41548</v>
          </cell>
          <cell r="H8">
            <v>41579</v>
          </cell>
          <cell r="I8">
            <v>41609</v>
          </cell>
          <cell r="J8">
            <v>41640</v>
          </cell>
          <cell r="K8">
            <v>41671</v>
          </cell>
          <cell r="L8">
            <v>41699</v>
          </cell>
          <cell r="M8">
            <v>41730</v>
          </cell>
          <cell r="N8">
            <v>41760</v>
          </cell>
          <cell r="O8">
            <v>41791</v>
          </cell>
          <cell r="P8">
            <v>41821</v>
          </cell>
          <cell r="Q8">
            <v>41852</v>
          </cell>
          <cell r="R8">
            <v>41883</v>
          </cell>
          <cell r="S8">
            <v>41913</v>
          </cell>
          <cell r="T8">
            <v>41944</v>
          </cell>
          <cell r="U8">
            <v>41974</v>
          </cell>
          <cell r="V8">
            <v>42005</v>
          </cell>
          <cell r="W8">
            <v>42036</v>
          </cell>
          <cell r="X8">
            <v>42064</v>
          </cell>
          <cell r="Y8">
            <v>42095</v>
          </cell>
          <cell r="Z8">
            <v>42125</v>
          </cell>
          <cell r="AA8">
            <v>42156</v>
          </cell>
          <cell r="AB8">
            <v>42186</v>
          </cell>
          <cell r="AC8">
            <v>42217</v>
          </cell>
          <cell r="AD8">
            <v>42248</v>
          </cell>
          <cell r="AE8">
            <v>42278</v>
          </cell>
          <cell r="AF8">
            <v>42309</v>
          </cell>
          <cell r="AG8">
            <v>42339</v>
          </cell>
          <cell r="AH8">
            <v>42370</v>
          </cell>
          <cell r="AI8">
            <v>42401</v>
          </cell>
          <cell r="AJ8">
            <v>42430</v>
          </cell>
          <cell r="AK8">
            <v>42461</v>
          </cell>
          <cell r="AL8">
            <v>42491</v>
          </cell>
          <cell r="AM8">
            <v>42522</v>
          </cell>
        </row>
        <row r="15">
          <cell r="D15">
            <v>0</v>
          </cell>
          <cell r="E15">
            <v>0</v>
          </cell>
          <cell r="F15">
            <v>0</v>
          </cell>
          <cell r="G15">
            <v>0</v>
          </cell>
          <cell r="H15">
            <v>0</v>
          </cell>
          <cell r="I15">
            <v>0</v>
          </cell>
          <cell r="J15">
            <v>0</v>
          </cell>
          <cell r="K15">
            <v>0</v>
          </cell>
          <cell r="L15">
            <v>0</v>
          </cell>
          <cell r="M15">
            <v>0</v>
          </cell>
          <cell r="N15">
            <v>0</v>
          </cell>
          <cell r="O15">
            <v>0</v>
          </cell>
          <cell r="P15">
            <v>274611</v>
          </cell>
          <cell r="Q15">
            <v>274611</v>
          </cell>
          <cell r="R15">
            <v>274612</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row>
        <row r="16">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row>
        <row r="17">
          <cell r="D17">
            <v>0</v>
          </cell>
          <cell r="E17">
            <v>0</v>
          </cell>
          <cell r="F17">
            <v>0</v>
          </cell>
          <cell r="G17">
            <v>0</v>
          </cell>
          <cell r="H17">
            <v>0</v>
          </cell>
          <cell r="I17">
            <v>0</v>
          </cell>
          <cell r="J17">
            <v>0</v>
          </cell>
          <cell r="K17">
            <v>0</v>
          </cell>
          <cell r="L17">
            <v>0</v>
          </cell>
          <cell r="M17">
            <v>0</v>
          </cell>
          <cell r="N17">
            <v>0</v>
          </cell>
          <cell r="O17">
            <v>0</v>
          </cell>
          <cell r="P17">
            <v>45947</v>
          </cell>
          <cell r="Q17">
            <v>45948</v>
          </cell>
          <cell r="R17">
            <v>45948</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row>
        <row r="19">
          <cell r="C19">
            <v>2013</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row>
        <row r="20">
          <cell r="C20">
            <v>2014</v>
          </cell>
        </row>
        <row r="21">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row>
        <row r="22">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row>
        <row r="23">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row>
        <row r="26">
          <cell r="C26">
            <v>2013</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row>
        <row r="27">
          <cell r="C27">
            <v>2014</v>
          </cell>
        </row>
        <row r="28">
          <cell r="C28">
            <v>2015</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row>
        <row r="29">
          <cell r="C29">
            <v>2016</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row>
        <row r="30">
          <cell r="C30">
            <v>2017</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row>
        <row r="31">
          <cell r="C31">
            <v>2018</v>
          </cell>
        </row>
        <row r="33">
          <cell r="C33">
            <v>2013</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row>
        <row r="34">
          <cell r="C34">
            <v>2014</v>
          </cell>
        </row>
        <row r="35">
          <cell r="C35">
            <v>2015</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row>
        <row r="36">
          <cell r="C36">
            <v>2016</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row>
        <row r="37">
          <cell r="C37">
            <v>2017</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row>
        <row r="38">
          <cell r="C38">
            <v>2018</v>
          </cell>
        </row>
      </sheetData>
      <sheetData sheetId="16"/>
      <sheetData sheetId="17"/>
      <sheetData sheetId="18">
        <row r="1">
          <cell r="A1" t="str">
            <v>I. PROJEKT KONKURSOWY</v>
          </cell>
          <cell r="B1" t="str">
            <v>1.Ochrona różnorodności biologicznej i ekosystemów</v>
          </cell>
          <cell r="C1" t="str">
            <v>BARDZO WAŻNE</v>
          </cell>
          <cell r="D1" t="str">
            <v>WYSOKIE</v>
          </cell>
          <cell r="E1" t="str">
            <v>TAK</v>
          </cell>
          <cell r="H1" t="str">
            <v>PROJEKT KONKURSOWY</v>
          </cell>
          <cell r="M1">
            <v>1</v>
          </cell>
          <cell r="N1">
            <v>2013</v>
          </cell>
          <cell r="O1" t="str">
            <v>organy władzy publicznej, w tym organy administracji rządowej, organy kontroli państwowej i ochrony prawa oraz sądy i trybunały</v>
          </cell>
          <cell r="P1" t="str">
            <v xml:space="preserve">Spółka prawa handlowego (w tym: spółka akcyjna, spółka z ograniczoną
 odpowiedzialnością, itd.)
</v>
          </cell>
          <cell r="Q1" t="str">
            <v>Oświadczam w imieniu wnioskodawcy, że nie finansuje i nie zamierza finansować projektu z innych dotacji, a także nie ubiega się równolegle o dofinansowanie z innych dotacji</v>
          </cell>
          <cell r="S1" t="str">
            <v>A. jednostki sektora finansów publicznych</v>
          </cell>
          <cell r="U1" t="str">
            <v>Pomocy de minimis</v>
          </cell>
          <cell r="V1" t="str">
            <v>TAK</v>
          </cell>
        </row>
        <row r="2">
          <cell r="A2" t="str">
            <v>II. PROJEKT PREDEFINIOWANY</v>
          </cell>
          <cell r="B2" t="str">
            <v>2.Wzmocnienie monitoringu środowiska oraz działań kontrolnych</v>
          </cell>
          <cell r="C2" t="str">
            <v>WAŻNE</v>
          </cell>
          <cell r="D2" t="str">
            <v>ŚREDNIE</v>
          </cell>
          <cell r="E2" t="str">
            <v>NIE</v>
          </cell>
          <cell r="H2" t="str">
            <v>PROJEKT PREDEFINIOWANY</v>
          </cell>
          <cell r="M2">
            <v>2</v>
          </cell>
          <cell r="N2">
            <v>2014</v>
          </cell>
          <cell r="O2" t="str">
            <v>jednostki samorządu terytorialnego oraz ich związki</v>
          </cell>
          <cell r="P2" t="str">
            <v>Spółka cywilna</v>
          </cell>
          <cell r="Q2" t="str">
            <v>Oświadczam w imieniu wnioskodawcy, że nie finansuje i nie zamerza finansować projektu z innych dotacji , ale ubiega się równolegle o dofinansowanie z innych dotacji</v>
          </cell>
          <cell r="S2" t="str">
            <v>B. podmioty niepubliczne realizujące zadania publiczne</v>
          </cell>
          <cell r="U2" t="str">
            <v>Pomocy publicznej innej niż pomoc de minimis lub pomoc de minimis w rolnictwie lub rybołóstwie</v>
          </cell>
          <cell r="V2" t="str">
            <v>NIE</v>
          </cell>
        </row>
        <row r="3">
          <cell r="A3" t="str">
            <v>III. PROJEKT W RAMACH FUNDUSZU MAŁYCH GRANTÓW</v>
          </cell>
          <cell r="B3" t="str">
            <v>3.Oszczędzanie energii i promowanie odnawialnych źródeł energii</v>
          </cell>
          <cell r="C3" t="str">
            <v>MAŁO ISTOTNE</v>
          </cell>
          <cell r="D3" t="str">
            <v>NISKIE</v>
          </cell>
          <cell r="H3" t="str">
            <v>PROJEKT W RAMACH FUNDUSZU MAŁYCH GRANTÓW</v>
          </cell>
          <cell r="M3">
            <v>3</v>
          </cell>
          <cell r="N3">
            <v>2015</v>
          </cell>
          <cell r="O3" t="str">
            <v>jednostki budżetowe</v>
          </cell>
          <cell r="P3" t="str">
            <v>Osoba fizyczna prowadząca działalność gospodarczą</v>
          </cell>
          <cell r="Q3" t="str">
            <v>Oświadczam w imieniu wnioskodawcy, że finansuje projekt z innych dotacji</v>
          </cell>
          <cell r="U3" t="str">
            <v>Pytanie nie dotyczy wnioskodawcy, gdyż przynajmniej w jednym z pytań nr 5.1.1 i 5.1.2 nie zakreślono odpowiedzi TAK</v>
          </cell>
          <cell r="V3" t="str">
            <v>NIE DOTYCZY</v>
          </cell>
        </row>
        <row r="4">
          <cell r="B4" t="str">
            <v>4.Fundusz dla Organizacji Pozarządowych</v>
          </cell>
          <cell r="M4">
            <v>4</v>
          </cell>
          <cell r="O4" t="str">
            <v>samorządowe zakłady budżetowe</v>
          </cell>
          <cell r="P4" t="str">
            <v>Stowarzyszenie</v>
          </cell>
          <cell r="Q4" t="str">
            <v>Oświadczam w imieniu wnioskodawcy, że finansuje wniosek nie z dotacji, ale z preferencyjnej pożyczki (niskooprocentowanej lub częściowo umarzanej)</v>
          </cell>
        </row>
        <row r="5">
          <cell r="B5" t="str">
            <v xml:space="preserve">5.Rozwój miast poprzez wzmocnienie kompetencji jednostek samorządu terytorialnego, dialog społeczny oraz współpracę z przedstawicielami społeczeństwa obywatelskiego </v>
          </cell>
          <cell r="M5">
            <v>5</v>
          </cell>
          <cell r="O5" t="str">
            <v>agencje wykonawcze</v>
          </cell>
          <cell r="P5" t="str">
            <v>Fundacja</v>
          </cell>
        </row>
        <row r="6">
          <cell r="B6" t="str">
            <v>6.Poprawa i lepsze dostosowanie ochrony zdrowia do trendów demograficzno - epidemiologicznych</v>
          </cell>
          <cell r="M6">
            <v>6</v>
          </cell>
          <cell r="O6" t="str">
            <v>instytucje gospodarki budżetowej</v>
          </cell>
          <cell r="P6" t="str">
            <v>Spółdzielnia</v>
          </cell>
        </row>
        <row r="7">
          <cell r="B7" t="str">
            <v>7.Fundusz Stypendialny i Szkoleniowy</v>
          </cell>
          <cell r="M7">
            <v>7</v>
          </cell>
          <cell r="O7" t="str">
            <v>państwowe fundusze celowe</v>
          </cell>
          <cell r="P7" t="str">
            <v>Uczelnia niepubliczna</v>
          </cell>
        </row>
        <row r="8">
          <cell r="B8" t="str">
            <v>8.Konserwacja i rewitalizacja dziedzictwa kulturowego</v>
          </cell>
          <cell r="M8">
            <v>8</v>
          </cell>
          <cell r="O8" t="str">
            <v>Zakład Ubezpieczeń Społecznych i zarządzanie przez niego fundusze oraz Kasa Rolniczego Ubezpieczenia i fundusze zarządzane przez Prezesa Kasy Rolniczego Ubezpieczenia Społecznego</v>
          </cell>
          <cell r="P8" t="str">
            <v>Kościoły i związki wyznaniowe</v>
          </cell>
        </row>
        <row r="9">
          <cell r="B9" t="str">
            <v>9.Promowanie różnorodności kulturowej i artystycznej w ramach europejskiego dziedzictwa kulturowego</v>
          </cell>
          <cell r="M9">
            <v>9</v>
          </cell>
          <cell r="O9" t="str">
            <v>Narodowy Fundusz Zdrowia</v>
          </cell>
          <cell r="P9" t="str">
            <v>Lasy Państwowe</v>
          </cell>
        </row>
        <row r="10">
          <cell r="B10" t="str">
            <v>10.Wsparcie rozwoju i szerokiego stosowania technologii CCS w Polsce</v>
          </cell>
          <cell r="M10">
            <v>10</v>
          </cell>
          <cell r="O10" t="str">
            <v>samodzielne publiczne zakłady opieki zdrowotnej</v>
          </cell>
          <cell r="P10" t="str">
            <v>Inne (wskazać, jakie) - przy wyborze tej pozycji pojawia się pole  opisowe</v>
          </cell>
        </row>
        <row r="11">
          <cell r="B11" t="str">
            <v>11.Polsko - Norweska Współpraca Badawcza</v>
          </cell>
          <cell r="M11">
            <v>11</v>
          </cell>
          <cell r="O11" t="str">
            <v>uczelnie publiczne</v>
          </cell>
        </row>
        <row r="12">
          <cell r="B12" t="str">
            <v>12.Ograniczanie społecznych nierówności w zdrowiu</v>
          </cell>
          <cell r="M12">
            <v>12</v>
          </cell>
          <cell r="O12" t="str">
            <v>Polska Akademia Nauk i tworzone przez nią komórki organizacyjne</v>
          </cell>
          <cell r="P12" t="str">
            <v xml:space="preserve"> </v>
          </cell>
        </row>
        <row r="13">
          <cell r="B13" t="str">
            <v>13.Przeciwdziałanie przemocy w rodzinie i przemocy ze względu na płeć</v>
          </cell>
          <cell r="O13" t="str">
            <v>państwowe i samorządoweinstytucje kultury oraz państwowe instytucje filmowe</v>
          </cell>
        </row>
        <row r="14">
          <cell r="B14" t="str">
            <v>14.Poprawa bezpieczeństwa w obszarze Schengen</v>
          </cell>
          <cell r="O14" t="str">
            <v>inne państwowe lub samorzadowe osoby prawne utworzone na podstawie odebnych ustaw w celu wykonania zadań publicznych, z wyłączeniem przedsiębiorstw, instytutówbadawczych, bankó i spółek prawa handlowego</v>
          </cell>
        </row>
        <row r="15">
          <cell r="B15" t="str">
            <v>15.Budowanie potencjału instytucjonalnego i współpraca w obszarze wymiaru sprawiedliwości</v>
          </cell>
        </row>
        <row r="16">
          <cell r="B16" t="str">
            <v>16.Wsparcie służby więziennej, w tym sankcji pozawięziennych</v>
          </cell>
        </row>
      </sheetData>
      <sheetData sheetId="19"/>
      <sheetData sheetId="20">
        <row r="1">
          <cell r="D1" t="str">
            <v>√</v>
          </cell>
        </row>
        <row r="2">
          <cell r="D2" t="str">
            <v>−</v>
          </cell>
        </row>
      </sheetData>
      <sheetData sheetId="2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1.xml"/><Relationship Id="rId13" Type="http://schemas.openxmlformats.org/officeDocument/2006/relationships/ctrlProp" Target="../ctrlProps/ctrlProp6.xml"/><Relationship Id="rId18" Type="http://schemas.openxmlformats.org/officeDocument/2006/relationships/ctrlProp" Target="../ctrlProps/ctrlProp11.xml"/><Relationship Id="rId26" Type="http://schemas.openxmlformats.org/officeDocument/2006/relationships/ctrlProp" Target="../ctrlProps/ctrlProp19.xml"/><Relationship Id="rId3" Type="http://schemas.openxmlformats.org/officeDocument/2006/relationships/printerSettings" Target="../printerSettings/printerSettings33.bin"/><Relationship Id="rId21" Type="http://schemas.openxmlformats.org/officeDocument/2006/relationships/ctrlProp" Target="../ctrlProps/ctrlProp14.xml"/><Relationship Id="rId7" Type="http://schemas.openxmlformats.org/officeDocument/2006/relationships/vmlDrawing" Target="../drawings/vmlDrawing2.vml"/><Relationship Id="rId12" Type="http://schemas.openxmlformats.org/officeDocument/2006/relationships/ctrlProp" Target="../ctrlProps/ctrlProp5.xml"/><Relationship Id="rId17" Type="http://schemas.openxmlformats.org/officeDocument/2006/relationships/ctrlProp" Target="../ctrlProps/ctrlProp10.xml"/><Relationship Id="rId25" Type="http://schemas.openxmlformats.org/officeDocument/2006/relationships/ctrlProp" Target="../ctrlProps/ctrlProp18.xml"/><Relationship Id="rId2" Type="http://schemas.openxmlformats.org/officeDocument/2006/relationships/printerSettings" Target="../printerSettings/printerSettings32.bin"/><Relationship Id="rId16" Type="http://schemas.openxmlformats.org/officeDocument/2006/relationships/ctrlProp" Target="../ctrlProps/ctrlProp9.xml"/><Relationship Id="rId20" Type="http://schemas.openxmlformats.org/officeDocument/2006/relationships/ctrlProp" Target="../ctrlProps/ctrlProp13.xml"/><Relationship Id="rId29" Type="http://schemas.openxmlformats.org/officeDocument/2006/relationships/ctrlProp" Target="../ctrlProps/ctrlProp22.xml"/><Relationship Id="rId1" Type="http://schemas.openxmlformats.org/officeDocument/2006/relationships/printerSettings" Target="../printerSettings/printerSettings31.bin"/><Relationship Id="rId6" Type="http://schemas.openxmlformats.org/officeDocument/2006/relationships/drawing" Target="../drawings/drawing1.xml"/><Relationship Id="rId11" Type="http://schemas.openxmlformats.org/officeDocument/2006/relationships/ctrlProp" Target="../ctrlProps/ctrlProp4.xml"/><Relationship Id="rId24" Type="http://schemas.openxmlformats.org/officeDocument/2006/relationships/ctrlProp" Target="../ctrlProps/ctrlProp17.xml"/><Relationship Id="rId5" Type="http://schemas.openxmlformats.org/officeDocument/2006/relationships/printerSettings" Target="../printerSettings/printerSettings35.bin"/><Relationship Id="rId15" Type="http://schemas.openxmlformats.org/officeDocument/2006/relationships/ctrlProp" Target="../ctrlProps/ctrlProp8.xml"/><Relationship Id="rId23" Type="http://schemas.openxmlformats.org/officeDocument/2006/relationships/ctrlProp" Target="../ctrlProps/ctrlProp16.xml"/><Relationship Id="rId28" Type="http://schemas.openxmlformats.org/officeDocument/2006/relationships/ctrlProp" Target="../ctrlProps/ctrlProp21.xml"/><Relationship Id="rId10" Type="http://schemas.openxmlformats.org/officeDocument/2006/relationships/ctrlProp" Target="../ctrlProps/ctrlProp3.xml"/><Relationship Id="rId19" Type="http://schemas.openxmlformats.org/officeDocument/2006/relationships/ctrlProp" Target="../ctrlProps/ctrlProp12.xml"/><Relationship Id="rId4" Type="http://schemas.openxmlformats.org/officeDocument/2006/relationships/printerSettings" Target="../printerSettings/printerSettings34.bin"/><Relationship Id="rId9" Type="http://schemas.openxmlformats.org/officeDocument/2006/relationships/ctrlProp" Target="../ctrlProps/ctrlProp2.xml"/><Relationship Id="rId14" Type="http://schemas.openxmlformats.org/officeDocument/2006/relationships/ctrlProp" Target="../ctrlProps/ctrlProp7.xml"/><Relationship Id="rId22" Type="http://schemas.openxmlformats.org/officeDocument/2006/relationships/ctrlProp" Target="../ctrlProps/ctrlProp15.xml"/><Relationship Id="rId27" Type="http://schemas.openxmlformats.org/officeDocument/2006/relationships/ctrlProp" Target="../ctrlProps/ctrlProp20.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printerSettings" Target="../printerSettings/printerSettings7.bin"/><Relationship Id="rId4"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9.bin"/><Relationship Id="rId7" Type="http://schemas.openxmlformats.org/officeDocument/2006/relationships/comments" Target="../comments1.x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vmlDrawing" Target="../drawings/vmlDrawing1.vml"/><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I34"/>
  <sheetViews>
    <sheetView tabSelected="1" view="pageBreakPreview" topLeftCell="A10" zoomScale="60" zoomScaleNormal="90" workbookViewId="0">
      <selection activeCell="F15" sqref="F15"/>
    </sheetView>
  </sheetViews>
  <sheetFormatPr defaultRowHeight="14.25"/>
  <sheetData>
    <row r="7" spans="1:9" ht="15.75">
      <c r="A7" s="647" t="s">
        <v>687</v>
      </c>
      <c r="B7" s="647"/>
      <c r="C7" s="647"/>
      <c r="D7" s="647"/>
      <c r="E7" s="647"/>
      <c r="F7" s="647"/>
      <c r="G7" s="647"/>
      <c r="H7" s="647"/>
      <c r="I7" s="647"/>
    </row>
    <row r="8" spans="1:9" ht="15.75">
      <c r="A8" s="88"/>
      <c r="B8" s="88"/>
      <c r="C8" s="88"/>
      <c r="D8" s="88"/>
      <c r="E8" s="88"/>
      <c r="F8" s="88"/>
      <c r="G8" s="88"/>
      <c r="H8" s="88"/>
      <c r="I8" s="88"/>
    </row>
    <row r="10" spans="1:9" s="52" customFormat="1" ht="85.5" customHeight="1">
      <c r="A10" s="648" t="s">
        <v>616</v>
      </c>
      <c r="B10" s="648"/>
      <c r="C10" s="648"/>
      <c r="D10" s="648"/>
      <c r="E10" s="648"/>
      <c r="F10" s="648"/>
      <c r="G10" s="648"/>
      <c r="H10" s="648"/>
      <c r="I10" s="648"/>
    </row>
    <row r="12" spans="1:9">
      <c r="A12" s="644"/>
      <c r="B12" s="644"/>
      <c r="C12" s="644"/>
      <c r="D12" s="644"/>
      <c r="E12" s="644"/>
      <c r="F12" s="644"/>
      <c r="G12" s="644"/>
      <c r="H12" s="644"/>
    </row>
    <row r="13" spans="1:9" ht="15.75">
      <c r="A13" s="645" t="s">
        <v>188</v>
      </c>
      <c r="B13" s="645"/>
      <c r="C13" s="645"/>
      <c r="D13" s="645"/>
      <c r="E13" s="645"/>
      <c r="F13" s="645"/>
      <c r="G13" s="645"/>
      <c r="H13" s="645"/>
      <c r="I13" s="645"/>
    </row>
    <row r="14" spans="1:9" ht="45" customHeight="1">
      <c r="A14" s="645"/>
      <c r="B14" s="645"/>
      <c r="C14" s="645"/>
      <c r="D14" s="645"/>
      <c r="E14" s="645"/>
      <c r="F14" s="645"/>
      <c r="G14" s="645"/>
      <c r="H14" s="645"/>
    </row>
    <row r="15" spans="1:9" ht="15.75">
      <c r="A15" s="645" t="s">
        <v>189</v>
      </c>
      <c r="B15" s="645"/>
      <c r="C15" s="645"/>
      <c r="D15" s="645"/>
      <c r="E15" s="645"/>
      <c r="F15" s="645"/>
      <c r="G15" s="645"/>
      <c r="H15" s="645"/>
      <c r="I15" s="645"/>
    </row>
    <row r="16" spans="1:9" ht="15.6" customHeight="1">
      <c r="A16" s="649" t="s">
        <v>190</v>
      </c>
      <c r="B16" s="649"/>
      <c r="C16" s="649"/>
      <c r="D16" s="649"/>
      <c r="E16" s="649"/>
      <c r="F16" s="649"/>
      <c r="G16" s="649"/>
      <c r="H16" s="649"/>
      <c r="I16" s="649"/>
    </row>
    <row r="17" spans="1:9" ht="49.9" customHeight="1">
      <c r="A17" s="645"/>
      <c r="B17" s="645"/>
      <c r="C17" s="645"/>
      <c r="D17" s="645"/>
      <c r="E17" s="645"/>
      <c r="F17" s="645"/>
      <c r="G17" s="645"/>
      <c r="H17" s="645"/>
    </row>
    <row r="18" spans="1:9" ht="15.75">
      <c r="A18" s="645" t="s">
        <v>191</v>
      </c>
      <c r="B18" s="645"/>
      <c r="C18" s="645"/>
      <c r="D18" s="645"/>
      <c r="E18" s="645"/>
      <c r="F18" s="645"/>
      <c r="G18" s="645"/>
      <c r="H18" s="645"/>
      <c r="I18" s="645"/>
    </row>
    <row r="19" spans="1:9" ht="15.75">
      <c r="A19" s="645" t="s">
        <v>192</v>
      </c>
      <c r="B19" s="645"/>
      <c r="C19" s="645"/>
      <c r="D19" s="645"/>
      <c r="E19" s="645"/>
      <c r="F19" s="645"/>
      <c r="G19" s="645"/>
      <c r="H19" s="645"/>
      <c r="I19" s="645"/>
    </row>
    <row r="20" spans="1:9" ht="76.900000000000006" customHeight="1">
      <c r="A20" s="645"/>
      <c r="B20" s="645"/>
      <c r="C20" s="645"/>
      <c r="D20" s="645"/>
      <c r="E20" s="645"/>
      <c r="F20" s="645"/>
      <c r="G20" s="645"/>
      <c r="H20" s="645"/>
    </row>
    <row r="21" spans="1:9" ht="15.75">
      <c r="A21" s="645" t="s">
        <v>193</v>
      </c>
      <c r="B21" s="645"/>
      <c r="C21" s="645"/>
      <c r="D21" s="645"/>
      <c r="E21" s="645"/>
      <c r="F21" s="645"/>
      <c r="G21" s="645"/>
      <c r="H21" s="645"/>
      <c r="I21" s="645"/>
    </row>
    <row r="22" spans="1:9" ht="15.75">
      <c r="A22" s="645" t="s">
        <v>609</v>
      </c>
      <c r="B22" s="645"/>
      <c r="C22" s="645"/>
      <c r="D22" s="645"/>
      <c r="E22" s="645"/>
      <c r="F22" s="645"/>
      <c r="G22" s="645"/>
      <c r="H22" s="645"/>
      <c r="I22" s="645"/>
    </row>
    <row r="23" spans="1:9" ht="31.15" customHeight="1">
      <c r="A23" s="645"/>
      <c r="B23" s="645"/>
      <c r="C23" s="645"/>
      <c r="D23" s="645"/>
      <c r="E23" s="645"/>
      <c r="F23" s="645"/>
      <c r="G23" s="645"/>
      <c r="H23" s="645"/>
    </row>
    <row r="24" spans="1:9" ht="15.75">
      <c r="A24" s="646" t="s">
        <v>622</v>
      </c>
      <c r="B24" s="646"/>
      <c r="C24" s="646"/>
      <c r="D24" s="646"/>
      <c r="E24" s="646"/>
      <c r="F24" s="646"/>
      <c r="G24" s="646"/>
      <c r="H24" s="646"/>
      <c r="I24" s="646"/>
    </row>
    <row r="25" spans="1:9">
      <c r="A25" s="644"/>
      <c r="B25" s="644"/>
      <c r="C25" s="644"/>
      <c r="D25" s="644"/>
      <c r="E25" s="644"/>
      <c r="F25" s="644"/>
      <c r="G25" s="644"/>
      <c r="H25" s="644"/>
    </row>
    <row r="26" spans="1:9">
      <c r="A26" s="644"/>
      <c r="B26" s="644"/>
      <c r="C26" s="644"/>
      <c r="D26" s="644"/>
      <c r="E26" s="644"/>
      <c r="F26" s="644"/>
      <c r="G26" s="644"/>
      <c r="H26" s="644"/>
    </row>
    <row r="27" spans="1:9">
      <c r="A27" s="644"/>
      <c r="B27" s="644"/>
      <c r="C27" s="644"/>
      <c r="D27" s="644"/>
      <c r="E27" s="644"/>
      <c r="F27" s="644"/>
      <c r="G27" s="644"/>
      <c r="H27" s="644"/>
    </row>
    <row r="28" spans="1:9">
      <c r="A28" s="644"/>
      <c r="B28" s="644"/>
      <c r="C28" s="644"/>
      <c r="D28" s="644"/>
      <c r="E28" s="644"/>
      <c r="F28" s="644"/>
      <c r="G28" s="644"/>
      <c r="H28" s="644"/>
    </row>
    <row r="29" spans="1:9">
      <c r="A29" s="644"/>
      <c r="B29" s="644"/>
      <c r="C29" s="644"/>
      <c r="D29" s="644"/>
      <c r="E29" s="644"/>
      <c r="F29" s="644"/>
      <c r="G29" s="644"/>
      <c r="H29" s="644"/>
    </row>
    <row r="30" spans="1:9">
      <c r="A30" s="644"/>
      <c r="B30" s="644"/>
      <c r="C30" s="644"/>
      <c r="D30" s="644"/>
      <c r="E30" s="644"/>
      <c r="F30" s="644"/>
      <c r="G30" s="644"/>
      <c r="H30" s="644"/>
    </row>
    <row r="31" spans="1:9" ht="23.45" customHeight="1">
      <c r="A31" s="644"/>
      <c r="B31" s="644"/>
      <c r="C31" s="644"/>
      <c r="D31" s="644"/>
      <c r="E31" s="644"/>
      <c r="F31" s="644"/>
      <c r="G31" s="644"/>
      <c r="H31" s="644"/>
    </row>
    <row r="32" spans="1:9" ht="31.15" customHeight="1">
      <c r="A32" s="643" t="s">
        <v>194</v>
      </c>
      <c r="B32" s="643"/>
      <c r="C32" s="643"/>
      <c r="D32" s="643"/>
      <c r="E32" s="643"/>
      <c r="F32" s="643"/>
      <c r="G32" s="643"/>
      <c r="H32" s="643"/>
      <c r="I32" s="643"/>
    </row>
    <row r="33" spans="1:9">
      <c r="A33" s="89"/>
      <c r="B33" s="89"/>
      <c r="C33" s="89"/>
      <c r="D33" s="89"/>
      <c r="E33" s="89"/>
      <c r="F33" s="89"/>
      <c r="G33" s="89"/>
      <c r="H33" s="89"/>
      <c r="I33" s="89"/>
    </row>
    <row r="34" spans="1:9">
      <c r="A34" s="89"/>
      <c r="B34" s="89"/>
      <c r="C34" s="89"/>
      <c r="D34" s="89"/>
      <c r="E34" s="89"/>
      <c r="F34" s="89"/>
      <c r="G34" s="89"/>
      <c r="H34" s="89"/>
      <c r="I34" s="89"/>
    </row>
  </sheetData>
  <customSheetViews>
    <customSheetView guid="{C8D3ADBE-1DC8-41F6-91E5-D751EDAC156D}">
      <selection activeCell="A4" sqref="A4:H4"/>
      <pageMargins left="0.7" right="0.7" top="0.75" bottom="0.75" header="0.3" footer="0.3"/>
      <pageSetup paperSize="9" orientation="portrait" verticalDpi="0" r:id="rId1"/>
    </customSheetView>
  </customSheetViews>
  <mergeCells count="23">
    <mergeCell ref="A7:I7"/>
    <mergeCell ref="A10:I10"/>
    <mergeCell ref="A13:I13"/>
    <mergeCell ref="A15:I15"/>
    <mergeCell ref="A16:I16"/>
    <mergeCell ref="A12:H12"/>
    <mergeCell ref="A14:H14"/>
    <mergeCell ref="A17:H17"/>
    <mergeCell ref="A18:I18"/>
    <mergeCell ref="A28:H28"/>
    <mergeCell ref="A24:I24"/>
    <mergeCell ref="A26:H26"/>
    <mergeCell ref="A27:H27"/>
    <mergeCell ref="A20:H20"/>
    <mergeCell ref="A21:I21"/>
    <mergeCell ref="A22:I22"/>
    <mergeCell ref="A23:H23"/>
    <mergeCell ref="A25:H25"/>
    <mergeCell ref="A32:I32"/>
    <mergeCell ref="A29:H29"/>
    <mergeCell ref="A30:H30"/>
    <mergeCell ref="A31:H31"/>
    <mergeCell ref="A19:I19"/>
  </mergeCells>
  <pageMargins left="0.7" right="0.7" top="0.75" bottom="0.75" header="0.3" footer="0.3"/>
  <pageSetup paperSize="9" scale="8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L112"/>
  <sheetViews>
    <sheetView tabSelected="1" view="pageBreakPreview" topLeftCell="D1" zoomScale="60" zoomScaleNormal="80" zoomScalePageLayoutView="85" workbookViewId="0">
      <selection activeCell="F15" sqref="F15"/>
    </sheetView>
  </sheetViews>
  <sheetFormatPr defaultRowHeight="15"/>
  <cols>
    <col min="1" max="1" width="1" style="116" customWidth="1"/>
    <col min="2" max="2" width="4.25" style="116" customWidth="1"/>
    <col min="3" max="3" width="27" style="116" customWidth="1"/>
    <col min="4" max="4" width="22" style="116" customWidth="1"/>
    <col min="5" max="5" width="16.5" style="116" customWidth="1"/>
    <col min="6" max="6" width="12.625" style="116" customWidth="1"/>
    <col min="7" max="7" width="13.75" style="116" customWidth="1"/>
    <col min="8" max="8" width="11.5" style="116" customWidth="1"/>
    <col min="9" max="9" width="32.875" style="116" customWidth="1"/>
    <col min="10" max="10" width="19.375" style="116" customWidth="1"/>
    <col min="11" max="11" width="9" style="116"/>
    <col min="12" max="12" width="14.5" style="116" customWidth="1"/>
    <col min="13" max="16384" width="9" style="116"/>
  </cols>
  <sheetData>
    <row r="1" spans="2:12" ht="15.75" thickBot="1"/>
    <row r="2" spans="2:12" ht="45" customHeight="1" thickBot="1">
      <c r="C2" s="1189" t="s">
        <v>679</v>
      </c>
      <c r="D2" s="1190"/>
      <c r="E2" s="1190"/>
      <c r="F2" s="1190"/>
      <c r="G2" s="1190"/>
      <c r="H2" s="1190"/>
      <c r="I2" s="1190"/>
      <c r="J2" s="1191"/>
    </row>
    <row r="3" spans="2:12" ht="6.75" customHeight="1">
      <c r="B3" s="1195"/>
      <c r="C3" s="1195"/>
      <c r="D3" s="1195"/>
      <c r="E3" s="1195"/>
      <c r="F3" s="1195"/>
      <c r="G3" s="1195"/>
      <c r="H3" s="1195"/>
      <c r="I3" s="1195"/>
      <c r="J3" s="1195"/>
    </row>
    <row r="4" spans="2:12" ht="18.75">
      <c r="B4" s="117"/>
      <c r="C4" s="1196" t="s">
        <v>770</v>
      </c>
      <c r="D4" s="1196"/>
      <c r="E4" s="1196"/>
      <c r="F4" s="1196"/>
      <c r="G4" s="1196"/>
      <c r="H4" s="1196"/>
      <c r="I4" s="1196"/>
      <c r="J4" s="1196"/>
      <c r="K4" s="118"/>
    </row>
    <row r="5" spans="2:12" ht="4.5" customHeight="1" thickBot="1">
      <c r="B5" s="119"/>
      <c r="C5" s="21"/>
      <c r="D5" s="21"/>
      <c r="E5" s="21"/>
      <c r="F5" s="21"/>
      <c r="G5" s="120"/>
      <c r="H5" s="120"/>
      <c r="K5" s="120"/>
    </row>
    <row r="6" spans="2:12" ht="16.5" thickBot="1">
      <c r="B6" s="121" t="s">
        <v>248</v>
      </c>
      <c r="C6" s="1061" t="s">
        <v>249</v>
      </c>
      <c r="D6" s="1061"/>
      <c r="E6" s="1061"/>
      <c r="F6" s="1061"/>
      <c r="G6" s="1061"/>
      <c r="H6" s="1061"/>
      <c r="I6" s="1061"/>
      <c r="J6" s="1062"/>
      <c r="K6" s="24"/>
    </row>
    <row r="7" spans="2:12" ht="60">
      <c r="B7" s="1135" t="s">
        <v>250</v>
      </c>
      <c r="C7" s="1101" t="s">
        <v>251</v>
      </c>
      <c r="D7" s="1067"/>
      <c r="E7" s="124" t="s">
        <v>252</v>
      </c>
      <c r="F7" s="125" t="s">
        <v>253</v>
      </c>
      <c r="G7" s="126" t="s">
        <v>254</v>
      </c>
      <c r="H7" s="126" t="s">
        <v>255</v>
      </c>
      <c r="I7" s="127" t="s">
        <v>256</v>
      </c>
      <c r="J7" s="128" t="s">
        <v>257</v>
      </c>
    </row>
    <row r="8" spans="2:12" ht="63.75" thickBot="1">
      <c r="B8" s="1136"/>
      <c r="C8" s="1127"/>
      <c r="D8" s="1068"/>
      <c r="E8" s="130" t="s">
        <v>258</v>
      </c>
      <c r="F8" s="131" t="s">
        <v>259</v>
      </c>
      <c r="G8" s="130" t="s">
        <v>258</v>
      </c>
      <c r="H8" s="130" t="s">
        <v>260</v>
      </c>
      <c r="I8" s="132" t="s">
        <v>261</v>
      </c>
      <c r="J8" s="129" t="s">
        <v>262</v>
      </c>
    </row>
    <row r="9" spans="2:12" ht="15" customHeight="1">
      <c r="B9" s="1186" t="s">
        <v>4</v>
      </c>
      <c r="C9" s="1187" t="s">
        <v>263</v>
      </c>
      <c r="D9" s="1188"/>
      <c r="E9" s="1164"/>
      <c r="F9" s="468"/>
      <c r="G9" s="1166"/>
      <c r="H9" s="1164"/>
      <c r="I9" s="1168"/>
      <c r="J9" s="1183">
        <f>H9*I9</f>
        <v>0</v>
      </c>
    </row>
    <row r="10" spans="2:12" ht="15" customHeight="1">
      <c r="B10" s="1172"/>
      <c r="C10" s="1149"/>
      <c r="D10" s="1150"/>
      <c r="E10" s="1175"/>
      <c r="F10" s="472"/>
      <c r="G10" s="1176"/>
      <c r="H10" s="1175"/>
      <c r="I10" s="1177"/>
      <c r="J10" s="1178"/>
    </row>
    <row r="11" spans="2:12" ht="15" customHeight="1">
      <c r="B11" s="1115" t="s">
        <v>5</v>
      </c>
      <c r="C11" s="1173" t="s">
        <v>264</v>
      </c>
      <c r="D11" s="1110"/>
      <c r="E11" s="1163">
        <v>1.74</v>
      </c>
      <c r="F11" s="472">
        <v>25</v>
      </c>
      <c r="G11" s="1165">
        <v>0.14000000000000001</v>
      </c>
      <c r="H11" s="1163">
        <v>363</v>
      </c>
      <c r="I11" s="1167">
        <v>155</v>
      </c>
      <c r="J11" s="1184">
        <f>H11*I11</f>
        <v>56265</v>
      </c>
      <c r="L11" s="621"/>
    </row>
    <row r="12" spans="2:12" ht="15" customHeight="1">
      <c r="B12" s="1172"/>
      <c r="C12" s="1174"/>
      <c r="D12" s="1106"/>
      <c r="E12" s="1175"/>
      <c r="F12" s="612">
        <v>3.9E-2</v>
      </c>
      <c r="G12" s="1176"/>
      <c r="H12" s="1175"/>
      <c r="I12" s="1177"/>
      <c r="J12" s="1185"/>
    </row>
    <row r="13" spans="2:12" ht="15" customHeight="1">
      <c r="B13" s="1115" t="s">
        <v>7</v>
      </c>
      <c r="C13" s="1173" t="s">
        <v>265</v>
      </c>
      <c r="D13" s="1110"/>
      <c r="E13" s="1163"/>
      <c r="F13" s="472"/>
      <c r="G13" s="1165"/>
      <c r="H13" s="1163"/>
      <c r="I13" s="1167"/>
      <c r="J13" s="1169">
        <f>H13*I13</f>
        <v>0</v>
      </c>
    </row>
    <row r="14" spans="2:12" ht="15" customHeight="1">
      <c r="B14" s="1172"/>
      <c r="C14" s="1174"/>
      <c r="D14" s="1106"/>
      <c r="E14" s="1175"/>
      <c r="F14" s="472"/>
      <c r="G14" s="1176"/>
      <c r="H14" s="1175"/>
      <c r="I14" s="1177"/>
      <c r="J14" s="1178"/>
    </row>
    <row r="15" spans="2:12" ht="15" customHeight="1">
      <c r="B15" s="1115" t="s">
        <v>8</v>
      </c>
      <c r="C15" s="1179" t="s">
        <v>266</v>
      </c>
      <c r="D15" s="1180"/>
      <c r="E15" s="476"/>
      <c r="F15" s="477"/>
      <c r="G15" s="469"/>
      <c r="H15" s="467"/>
      <c r="I15" s="470"/>
      <c r="J15" s="1169">
        <f>H15*I15</f>
        <v>0</v>
      </c>
    </row>
    <row r="16" spans="2:12" ht="15" customHeight="1">
      <c r="B16" s="1172"/>
      <c r="C16" s="1181"/>
      <c r="D16" s="1182"/>
      <c r="E16" s="476"/>
      <c r="F16" s="477"/>
      <c r="G16" s="469"/>
      <c r="H16" s="467"/>
      <c r="I16" s="470"/>
      <c r="J16" s="1178"/>
    </row>
    <row r="17" spans="2:12" ht="15" customHeight="1">
      <c r="B17" s="1115" t="s">
        <v>9</v>
      </c>
      <c r="C17" s="1117" t="s">
        <v>267</v>
      </c>
      <c r="D17" s="1118"/>
      <c r="E17" s="1163"/>
      <c r="F17" s="472"/>
      <c r="G17" s="1165"/>
      <c r="H17" s="1163"/>
      <c r="I17" s="1167"/>
      <c r="J17" s="1169">
        <f>H17*I17</f>
        <v>0</v>
      </c>
    </row>
    <row r="18" spans="2:12" ht="15" customHeight="1" thickBot="1">
      <c r="B18" s="1116"/>
      <c r="C18" s="1161"/>
      <c r="D18" s="1162"/>
      <c r="E18" s="1164"/>
      <c r="F18" s="478"/>
      <c r="G18" s="1166"/>
      <c r="H18" s="1164"/>
      <c r="I18" s="1168"/>
      <c r="J18" s="1170"/>
    </row>
    <row r="19" spans="2:12" ht="16.5" thickBot="1">
      <c r="B19" s="135" t="s">
        <v>268</v>
      </c>
      <c r="C19" s="1192" t="s">
        <v>269</v>
      </c>
      <c r="D19" s="1192"/>
      <c r="E19" s="1192"/>
      <c r="F19" s="1192"/>
      <c r="G19" s="1192"/>
      <c r="H19" s="136"/>
      <c r="I19" s="137"/>
      <c r="J19" s="138"/>
      <c r="K19" s="139"/>
    </row>
    <row r="20" spans="2:12" ht="33">
      <c r="B20" s="1135" t="s">
        <v>270</v>
      </c>
      <c r="C20" s="1101" t="s">
        <v>251</v>
      </c>
      <c r="D20" s="1171" t="s">
        <v>271</v>
      </c>
      <c r="E20" s="1171"/>
      <c r="F20" s="126" t="s">
        <v>272</v>
      </c>
      <c r="G20" s="126" t="s">
        <v>273</v>
      </c>
      <c r="H20" s="126" t="s">
        <v>274</v>
      </c>
      <c r="I20" s="127" t="s">
        <v>256</v>
      </c>
      <c r="J20" s="128" t="s">
        <v>257</v>
      </c>
    </row>
    <row r="21" spans="2:12" ht="35.25" thickBot="1">
      <c r="B21" s="1136"/>
      <c r="C21" s="1127"/>
      <c r="D21" s="1068" t="s">
        <v>275</v>
      </c>
      <c r="E21" s="1068"/>
      <c r="F21" s="130" t="s">
        <v>276</v>
      </c>
      <c r="G21" s="130" t="s">
        <v>277</v>
      </c>
      <c r="H21" s="130" t="s">
        <v>260</v>
      </c>
      <c r="I21" s="132" t="s">
        <v>261</v>
      </c>
      <c r="J21" s="129" t="s">
        <v>262</v>
      </c>
    </row>
    <row r="22" spans="2:12" ht="15" customHeight="1">
      <c r="B22" s="1159" t="s">
        <v>20</v>
      </c>
      <c r="C22" s="1092" t="s">
        <v>278</v>
      </c>
      <c r="D22" s="1160" t="s">
        <v>755</v>
      </c>
      <c r="E22" s="1160"/>
      <c r="F22" s="479">
        <v>2.1</v>
      </c>
      <c r="G22" s="1043">
        <v>94</v>
      </c>
      <c r="H22" s="1153">
        <v>374.86</v>
      </c>
      <c r="I22" s="1155">
        <f>J22/H22</f>
        <v>991.98607480125918</v>
      </c>
      <c r="J22" s="1157">
        <f>298826+73029.9</f>
        <v>371855.9</v>
      </c>
    </row>
    <row r="23" spans="2:12" ht="15" customHeight="1">
      <c r="B23" s="1151"/>
      <c r="C23" s="1106"/>
      <c r="D23" s="1152" t="s">
        <v>755</v>
      </c>
      <c r="E23" s="1152"/>
      <c r="F23" s="479">
        <v>0.9</v>
      </c>
      <c r="G23" s="1045"/>
      <c r="H23" s="1154"/>
      <c r="I23" s="1156"/>
      <c r="J23" s="1158"/>
    </row>
    <row r="24" spans="2:12" ht="15" customHeight="1">
      <c r="B24" s="1151" t="s">
        <v>5</v>
      </c>
      <c r="C24" s="1110" t="s">
        <v>279</v>
      </c>
      <c r="D24" s="1152" t="s">
        <v>755</v>
      </c>
      <c r="E24" s="1152"/>
      <c r="F24" s="484">
        <v>2.2999999999999998</v>
      </c>
      <c r="G24" s="1045">
        <v>2</v>
      </c>
      <c r="H24" s="1154">
        <v>12.54</v>
      </c>
      <c r="I24" s="1156">
        <f>J24/H24</f>
        <v>1549.3819776714515</v>
      </c>
      <c r="J24" s="1158">
        <v>19429.25</v>
      </c>
    </row>
    <row r="25" spans="2:12" ht="15" customHeight="1">
      <c r="B25" s="1151"/>
      <c r="C25" s="1106"/>
      <c r="D25" s="1152" t="s">
        <v>755</v>
      </c>
      <c r="E25" s="1152"/>
      <c r="F25" s="479">
        <v>1.3</v>
      </c>
      <c r="G25" s="1045"/>
      <c r="H25" s="1154"/>
      <c r="I25" s="1156"/>
      <c r="J25" s="1158"/>
      <c r="L25" s="142"/>
    </row>
    <row r="26" spans="2:12" ht="15" customHeight="1">
      <c r="B26" s="1151" t="s">
        <v>7</v>
      </c>
      <c r="C26" s="1110" t="s">
        <v>280</v>
      </c>
      <c r="D26" s="1152"/>
      <c r="E26" s="1152"/>
      <c r="F26" s="484"/>
      <c r="G26" s="1045"/>
      <c r="H26" s="1154"/>
      <c r="I26" s="1156"/>
      <c r="J26" s="1146">
        <f>H26*I26</f>
        <v>0</v>
      </c>
    </row>
    <row r="27" spans="2:12" ht="15" customHeight="1">
      <c r="B27" s="1151"/>
      <c r="C27" s="1106"/>
      <c r="D27" s="1152"/>
      <c r="E27" s="1152"/>
      <c r="F27" s="479"/>
      <c r="G27" s="1045"/>
      <c r="H27" s="1154"/>
      <c r="I27" s="1156"/>
      <c r="J27" s="1146"/>
    </row>
    <row r="28" spans="2:12" ht="15" customHeight="1">
      <c r="B28" s="1151" t="s">
        <v>8</v>
      </c>
      <c r="C28" s="1118" t="s">
        <v>267</v>
      </c>
      <c r="D28" s="1152"/>
      <c r="E28" s="1152"/>
      <c r="F28" s="484"/>
      <c r="G28" s="1045"/>
      <c r="H28" s="1154"/>
      <c r="I28" s="1156"/>
      <c r="J28" s="1146">
        <f>H28*I28</f>
        <v>0</v>
      </c>
    </row>
    <row r="29" spans="2:12" ht="15" customHeight="1" thickBot="1">
      <c r="B29" s="1075"/>
      <c r="C29" s="1120" t="s">
        <v>267</v>
      </c>
      <c r="D29" s="1148"/>
      <c r="E29" s="1148"/>
      <c r="F29" s="485"/>
      <c r="G29" s="1047"/>
      <c r="H29" s="1193"/>
      <c r="I29" s="1194"/>
      <c r="J29" s="1147"/>
    </row>
    <row r="30" spans="2:12" ht="16.5" thickBot="1">
      <c r="B30" s="144" t="s">
        <v>281</v>
      </c>
      <c r="C30" s="1093" t="s">
        <v>282</v>
      </c>
      <c r="D30" s="1094"/>
      <c r="E30" s="1094"/>
      <c r="F30" s="1094"/>
      <c r="G30" s="1094"/>
      <c r="H30" s="145"/>
      <c r="I30" s="146"/>
      <c r="J30" s="147"/>
    </row>
    <row r="31" spans="2:12" ht="31.5">
      <c r="B31" s="1074" t="s">
        <v>270</v>
      </c>
      <c r="C31" s="1138" t="s">
        <v>251</v>
      </c>
      <c r="D31" s="1138"/>
      <c r="E31" s="1139"/>
      <c r="F31" s="123" t="s">
        <v>283</v>
      </c>
      <c r="G31" s="123" t="s">
        <v>284</v>
      </c>
      <c r="H31" s="123" t="s">
        <v>285</v>
      </c>
      <c r="I31" s="150" t="s">
        <v>286</v>
      </c>
      <c r="J31" s="122" t="s">
        <v>257</v>
      </c>
    </row>
    <row r="32" spans="2:12" ht="16.5" thickBot="1">
      <c r="B32" s="1075"/>
      <c r="C32" s="1141"/>
      <c r="D32" s="1141"/>
      <c r="E32" s="1142"/>
      <c r="F32" s="130" t="s">
        <v>277</v>
      </c>
      <c r="G32" s="130" t="s">
        <v>277</v>
      </c>
      <c r="H32" s="130" t="s">
        <v>287</v>
      </c>
      <c r="I32" s="132" t="s">
        <v>288</v>
      </c>
      <c r="J32" s="129" t="s">
        <v>262</v>
      </c>
    </row>
    <row r="33" spans="2:10" ht="20.100000000000001" customHeight="1">
      <c r="B33" s="140" t="s">
        <v>4</v>
      </c>
      <c r="C33" s="1149" t="s">
        <v>289</v>
      </c>
      <c r="D33" s="1149"/>
      <c r="E33" s="1150"/>
      <c r="F33" s="473">
        <v>79</v>
      </c>
      <c r="G33" s="473">
        <v>79</v>
      </c>
      <c r="H33" s="480"/>
      <c r="I33" s="613">
        <v>173</v>
      </c>
      <c r="J33" s="488">
        <f>19750+185650</f>
        <v>205400</v>
      </c>
    </row>
    <row r="34" spans="2:10" ht="20.100000000000001" customHeight="1">
      <c r="B34" s="141" t="s">
        <v>5</v>
      </c>
      <c r="C34" s="1130" t="s">
        <v>290</v>
      </c>
      <c r="D34" s="1130"/>
      <c r="E34" s="1131"/>
      <c r="F34" s="489"/>
      <c r="G34" s="489"/>
      <c r="H34" s="482"/>
      <c r="I34" s="490"/>
      <c r="J34" s="491"/>
    </row>
    <row r="35" spans="2:10" ht="20.100000000000001" customHeight="1">
      <c r="B35" s="151" t="s">
        <v>7</v>
      </c>
      <c r="C35" s="1132" t="s">
        <v>606</v>
      </c>
      <c r="D35" s="1130"/>
      <c r="E35" s="1131"/>
      <c r="F35" s="473"/>
      <c r="G35" s="473"/>
      <c r="H35" s="473"/>
      <c r="I35" s="473"/>
      <c r="J35" s="492"/>
    </row>
    <row r="36" spans="2:10" ht="20.100000000000001" customHeight="1" thickBot="1">
      <c r="B36" s="143" t="s">
        <v>8</v>
      </c>
      <c r="C36" s="1133" t="s">
        <v>267</v>
      </c>
      <c r="D36" s="1133"/>
      <c r="E36" s="1134"/>
      <c r="F36" s="493"/>
      <c r="G36" s="493"/>
      <c r="H36" s="486"/>
      <c r="I36" s="494"/>
      <c r="J36" s="495"/>
    </row>
    <row r="37" spans="2:10" ht="16.5" thickBot="1">
      <c r="B37" s="144" t="s">
        <v>291</v>
      </c>
      <c r="C37" s="1093" t="s">
        <v>292</v>
      </c>
      <c r="D37" s="1094"/>
      <c r="E37" s="1094"/>
      <c r="F37" s="1094"/>
      <c r="G37" s="1094"/>
      <c r="H37" s="145"/>
      <c r="I37" s="146"/>
      <c r="J37" s="147"/>
    </row>
    <row r="38" spans="2:10" ht="15.75">
      <c r="B38" s="1135" t="s">
        <v>270</v>
      </c>
      <c r="C38" s="1101" t="s">
        <v>251</v>
      </c>
      <c r="D38" s="1067"/>
      <c r="E38" s="1137" t="s">
        <v>293</v>
      </c>
      <c r="F38" s="1138"/>
      <c r="G38" s="1138"/>
      <c r="H38" s="1139"/>
      <c r="I38" s="150" t="s">
        <v>286</v>
      </c>
      <c r="J38" s="122" t="s">
        <v>257</v>
      </c>
    </row>
    <row r="39" spans="2:10" ht="16.5" thickBot="1">
      <c r="B39" s="1136"/>
      <c r="C39" s="1127"/>
      <c r="D39" s="1068"/>
      <c r="E39" s="1140"/>
      <c r="F39" s="1141"/>
      <c r="G39" s="1141"/>
      <c r="H39" s="1142"/>
      <c r="I39" s="132" t="s">
        <v>288</v>
      </c>
      <c r="J39" s="129" t="s">
        <v>262</v>
      </c>
    </row>
    <row r="40" spans="2:10" ht="20.100000000000001" customHeight="1">
      <c r="B40" s="133" t="s">
        <v>4</v>
      </c>
      <c r="C40" s="1106" t="s">
        <v>294</v>
      </c>
      <c r="D40" s="1107"/>
      <c r="E40" s="1143" t="s">
        <v>756</v>
      </c>
      <c r="F40" s="1144"/>
      <c r="G40" s="1144"/>
      <c r="H40" s="1145"/>
      <c r="I40" s="614">
        <v>39</v>
      </c>
      <c r="J40" s="496">
        <v>20000</v>
      </c>
    </row>
    <row r="41" spans="2:10" ht="20.100000000000001" customHeight="1">
      <c r="B41" s="153" t="s">
        <v>5</v>
      </c>
      <c r="C41" s="1108" t="s">
        <v>295</v>
      </c>
      <c r="D41" s="1109"/>
      <c r="E41" s="1114"/>
      <c r="F41" s="1114"/>
      <c r="G41" s="1114"/>
      <c r="H41" s="1114"/>
      <c r="I41" s="497"/>
      <c r="J41" s="498"/>
    </row>
    <row r="42" spans="2:10" ht="20.100000000000001" customHeight="1">
      <c r="B42" s="1115" t="s">
        <v>7</v>
      </c>
      <c r="C42" s="1117" t="s">
        <v>267</v>
      </c>
      <c r="D42" s="1118"/>
      <c r="E42" s="1121" t="s">
        <v>757</v>
      </c>
      <c r="F42" s="1122"/>
      <c r="G42" s="1122"/>
      <c r="H42" s="1122"/>
      <c r="I42" s="1122"/>
      <c r="J42" s="1125">
        <v>5000</v>
      </c>
    </row>
    <row r="43" spans="2:10" ht="20.100000000000001" customHeight="1" thickBot="1">
      <c r="B43" s="1116"/>
      <c r="C43" s="1119"/>
      <c r="D43" s="1120"/>
      <c r="E43" s="1123"/>
      <c r="F43" s="1124"/>
      <c r="G43" s="1124"/>
      <c r="H43" s="1124"/>
      <c r="I43" s="1124"/>
      <c r="J43" s="1126"/>
    </row>
    <row r="44" spans="2:10" ht="16.5" thickBot="1">
      <c r="B44" s="144" t="s">
        <v>296</v>
      </c>
      <c r="C44" s="1093" t="s">
        <v>297</v>
      </c>
      <c r="D44" s="1094"/>
      <c r="E44" s="1094"/>
      <c r="F44" s="1094"/>
      <c r="G44" s="1094"/>
      <c r="H44" s="1094"/>
      <c r="I44" s="1094"/>
      <c r="J44" s="1095"/>
    </row>
    <row r="45" spans="2:10" ht="77.25" customHeight="1">
      <c r="B45" s="1074" t="s">
        <v>270</v>
      </c>
      <c r="C45" s="1101" t="s">
        <v>251</v>
      </c>
      <c r="D45" s="1067"/>
      <c r="E45" s="123" t="s">
        <v>298</v>
      </c>
      <c r="F45" s="123" t="s">
        <v>299</v>
      </c>
      <c r="G45" s="154" t="s">
        <v>300</v>
      </c>
      <c r="H45" s="149" t="s">
        <v>301</v>
      </c>
      <c r="I45" s="1128" t="s">
        <v>302</v>
      </c>
      <c r="J45" s="148" t="s">
        <v>257</v>
      </c>
    </row>
    <row r="46" spans="2:10" ht="18.75" customHeight="1" thickBot="1">
      <c r="B46" s="1075"/>
      <c r="C46" s="1127"/>
      <c r="D46" s="1068"/>
      <c r="E46" s="155" t="s">
        <v>92</v>
      </c>
      <c r="F46" s="155" t="s">
        <v>92</v>
      </c>
      <c r="G46" s="156" t="s">
        <v>303</v>
      </c>
      <c r="H46" s="156" t="s">
        <v>277</v>
      </c>
      <c r="I46" s="1129"/>
      <c r="J46" s="129" t="s">
        <v>262</v>
      </c>
    </row>
    <row r="47" spans="2:10" ht="19.5" customHeight="1">
      <c r="B47" s="133" t="s">
        <v>4</v>
      </c>
      <c r="C47" s="1106" t="s">
        <v>304</v>
      </c>
      <c r="D47" s="1107"/>
      <c r="E47" s="481"/>
      <c r="F47" s="481"/>
      <c r="G47" s="471"/>
      <c r="H47" s="481"/>
      <c r="I47" s="499"/>
      <c r="J47" s="488"/>
    </row>
    <row r="48" spans="2:10" ht="15.75">
      <c r="B48" s="153" t="s">
        <v>5</v>
      </c>
      <c r="C48" s="1108" t="s">
        <v>305</v>
      </c>
      <c r="D48" s="1109"/>
      <c r="E48" s="483"/>
      <c r="F48" s="483"/>
      <c r="G48" s="500"/>
      <c r="H48" s="483"/>
      <c r="I48" s="501"/>
      <c r="J48" s="491"/>
    </row>
    <row r="49" spans="2:10" ht="17.25" customHeight="1">
      <c r="B49" s="153" t="s">
        <v>7</v>
      </c>
      <c r="C49" s="1108" t="s">
        <v>306</v>
      </c>
      <c r="D49" s="1109"/>
      <c r="E49" s="483"/>
      <c r="F49" s="483"/>
      <c r="G49" s="500"/>
      <c r="H49" s="483"/>
      <c r="I49" s="501"/>
      <c r="J49" s="491"/>
    </row>
    <row r="50" spans="2:10" ht="15.75">
      <c r="B50" s="134" t="s">
        <v>8</v>
      </c>
      <c r="C50" s="1110" t="s">
        <v>307</v>
      </c>
      <c r="D50" s="1111"/>
      <c r="E50" s="502"/>
      <c r="F50" s="502"/>
      <c r="G50" s="474"/>
      <c r="H50" s="502"/>
      <c r="I50" s="475"/>
      <c r="J50" s="492"/>
    </row>
    <row r="51" spans="2:10" ht="15.75">
      <c r="B51" s="157" t="s">
        <v>22</v>
      </c>
      <c r="C51" s="1109" t="s">
        <v>308</v>
      </c>
      <c r="D51" s="1109"/>
      <c r="E51" s="502"/>
      <c r="F51" s="502"/>
      <c r="G51" s="474"/>
      <c r="H51" s="502"/>
      <c r="I51" s="475"/>
      <c r="J51" s="492"/>
    </row>
    <row r="52" spans="2:10" ht="15.75">
      <c r="B52" s="158" t="s">
        <v>11</v>
      </c>
      <c r="C52" s="1112" t="s">
        <v>309</v>
      </c>
      <c r="D52" s="1108"/>
      <c r="E52" s="502"/>
      <c r="F52" s="502"/>
      <c r="G52" s="474"/>
      <c r="H52" s="502"/>
      <c r="I52" s="475"/>
      <c r="J52" s="492"/>
    </row>
    <row r="53" spans="2:10" ht="15.75">
      <c r="B53" s="158" t="s">
        <v>12</v>
      </c>
      <c r="C53" s="1112" t="s">
        <v>310</v>
      </c>
      <c r="D53" s="1108"/>
      <c r="E53" s="502"/>
      <c r="F53" s="502"/>
      <c r="G53" s="474"/>
      <c r="H53" s="502"/>
      <c r="I53" s="475"/>
      <c r="J53" s="492"/>
    </row>
    <row r="54" spans="2:10" ht="15.75">
      <c r="B54" s="158" t="s">
        <v>13</v>
      </c>
      <c r="C54" s="1112" t="s">
        <v>311</v>
      </c>
      <c r="D54" s="1108"/>
      <c r="E54" s="502"/>
      <c r="F54" s="502"/>
      <c r="G54" s="474"/>
      <c r="H54" s="502"/>
      <c r="I54" s="475"/>
      <c r="J54" s="492"/>
    </row>
    <row r="55" spans="2:10" ht="16.5" thickBot="1">
      <c r="B55" s="159" t="s">
        <v>14</v>
      </c>
      <c r="C55" s="1113" t="s">
        <v>267</v>
      </c>
      <c r="D55" s="1113"/>
      <c r="E55" s="487"/>
      <c r="F55" s="487"/>
      <c r="G55" s="503"/>
      <c r="H55" s="487"/>
      <c r="I55" s="504"/>
      <c r="J55" s="495"/>
    </row>
    <row r="56" spans="2:10" ht="104.25" customHeight="1" thickBot="1">
      <c r="B56" s="1090" t="s">
        <v>680</v>
      </c>
      <c r="C56" s="1091"/>
      <c r="D56" s="1091"/>
      <c r="E56" s="1091"/>
      <c r="F56" s="1091"/>
      <c r="G56" s="1091"/>
      <c r="H56" s="1091"/>
      <c r="I56" s="1091"/>
      <c r="J56" s="1092"/>
    </row>
    <row r="57" spans="2:10" ht="16.5" thickBot="1">
      <c r="B57" s="144" t="s">
        <v>312</v>
      </c>
      <c r="C57" s="1093" t="s">
        <v>678</v>
      </c>
      <c r="D57" s="1094"/>
      <c r="E57" s="1094"/>
      <c r="F57" s="1094"/>
      <c r="G57" s="1094"/>
      <c r="H57" s="1094"/>
      <c r="I57" s="1094"/>
      <c r="J57" s="1095"/>
    </row>
    <row r="58" spans="2:10" ht="15.75">
      <c r="B58" s="1074" t="s">
        <v>270</v>
      </c>
      <c r="C58" s="1076" t="s">
        <v>251</v>
      </c>
      <c r="D58" s="1065"/>
      <c r="E58" s="1065" t="s">
        <v>313</v>
      </c>
      <c r="F58" s="1065"/>
      <c r="G58" s="1065"/>
      <c r="H58" s="1065"/>
      <c r="I58" s="1096"/>
      <c r="J58" s="148" t="s">
        <v>257</v>
      </c>
    </row>
    <row r="59" spans="2:10" ht="16.5" thickBot="1">
      <c r="B59" s="1075"/>
      <c r="C59" s="1077"/>
      <c r="D59" s="1066"/>
      <c r="E59" s="1066"/>
      <c r="F59" s="1066"/>
      <c r="G59" s="1066"/>
      <c r="H59" s="1066"/>
      <c r="I59" s="1083"/>
      <c r="J59" s="129" t="s">
        <v>262</v>
      </c>
    </row>
    <row r="60" spans="2:10" ht="27.75" customHeight="1" thickBot="1">
      <c r="B60" s="161" t="s">
        <v>4</v>
      </c>
      <c r="C60" s="1097" t="s">
        <v>314</v>
      </c>
      <c r="D60" s="1098"/>
      <c r="E60" s="1099"/>
      <c r="F60" s="1099"/>
      <c r="G60" s="1099"/>
      <c r="H60" s="1099"/>
      <c r="I60" s="1100"/>
      <c r="J60" s="488"/>
    </row>
    <row r="61" spans="2:10" ht="16.5" thickBot="1">
      <c r="B61" s="162" t="s">
        <v>315</v>
      </c>
      <c r="C61" s="1073" t="s">
        <v>316</v>
      </c>
      <c r="D61" s="1061"/>
      <c r="E61" s="1061"/>
      <c r="F61" s="1061"/>
      <c r="G61" s="1061"/>
      <c r="H61" s="1061"/>
      <c r="I61" s="1061"/>
      <c r="J61" s="1062"/>
    </row>
    <row r="62" spans="2:10" ht="31.5" customHeight="1">
      <c r="B62" s="1074" t="s">
        <v>270</v>
      </c>
      <c r="C62" s="1076" t="s">
        <v>251</v>
      </c>
      <c r="D62" s="1067" t="s">
        <v>317</v>
      </c>
      <c r="E62" s="1067"/>
      <c r="F62" s="1082" t="s">
        <v>318</v>
      </c>
      <c r="G62" s="1101"/>
      <c r="H62" s="1082" t="s">
        <v>319</v>
      </c>
      <c r="I62" s="1102"/>
      <c r="J62" s="148" t="s">
        <v>257</v>
      </c>
    </row>
    <row r="63" spans="2:10" ht="19.5" thickBot="1">
      <c r="B63" s="1075"/>
      <c r="C63" s="1077"/>
      <c r="D63" s="1103" t="s">
        <v>320</v>
      </c>
      <c r="E63" s="1103"/>
      <c r="F63" s="1083" t="s">
        <v>303</v>
      </c>
      <c r="G63" s="1077"/>
      <c r="H63" s="1104" t="s">
        <v>303</v>
      </c>
      <c r="I63" s="1105"/>
      <c r="J63" s="129" t="s">
        <v>262</v>
      </c>
    </row>
    <row r="64" spans="2:10" ht="30.75" customHeight="1">
      <c r="B64" s="161" t="s">
        <v>4</v>
      </c>
      <c r="C64" s="163" t="s">
        <v>590</v>
      </c>
      <c r="D64" s="1044"/>
      <c r="E64" s="1084"/>
      <c r="F64" s="1044"/>
      <c r="G64" s="1084"/>
      <c r="H64" s="1044"/>
      <c r="I64" s="1085"/>
      <c r="J64" s="488"/>
    </row>
    <row r="65" spans="2:10" ht="31.5" customHeight="1">
      <c r="B65" s="164" t="s">
        <v>5</v>
      </c>
      <c r="C65" s="165" t="s">
        <v>589</v>
      </c>
      <c r="D65" s="1046"/>
      <c r="E65" s="1086"/>
      <c r="F65" s="1087"/>
      <c r="G65" s="1088"/>
      <c r="H65" s="1087"/>
      <c r="I65" s="1089"/>
      <c r="J65" s="491"/>
    </row>
    <row r="66" spans="2:10" ht="31.5" customHeight="1">
      <c r="B66" s="164" t="s">
        <v>7</v>
      </c>
      <c r="C66" s="165" t="s">
        <v>591</v>
      </c>
      <c r="D66" s="1046"/>
      <c r="E66" s="1086"/>
      <c r="F66" s="1087"/>
      <c r="G66" s="1088"/>
      <c r="H66" s="1087"/>
      <c r="I66" s="1089"/>
      <c r="J66" s="491"/>
    </row>
    <row r="67" spans="2:10" ht="16.5" thickBot="1">
      <c r="B67" s="166" t="s">
        <v>8</v>
      </c>
      <c r="C67" s="167" t="s">
        <v>267</v>
      </c>
      <c r="D67" s="1048"/>
      <c r="E67" s="1080"/>
      <c r="F67" s="1048"/>
      <c r="G67" s="1080"/>
      <c r="H67" s="1048"/>
      <c r="I67" s="1081"/>
      <c r="J67" s="495"/>
    </row>
    <row r="68" spans="2:10" ht="16.5" thickBot="1">
      <c r="B68" s="162" t="s">
        <v>321</v>
      </c>
      <c r="C68" s="1073" t="s">
        <v>322</v>
      </c>
      <c r="D68" s="1061"/>
      <c r="E68" s="1061"/>
      <c r="F68" s="1061"/>
      <c r="G68" s="1061"/>
      <c r="H68" s="1061"/>
      <c r="I68" s="1061"/>
      <c r="J68" s="1062"/>
    </row>
    <row r="69" spans="2:10" ht="15.75">
      <c r="B69" s="1074" t="s">
        <v>270</v>
      </c>
      <c r="C69" s="1076" t="s">
        <v>251</v>
      </c>
      <c r="D69" s="123" t="s">
        <v>323</v>
      </c>
      <c r="E69" s="123" t="s">
        <v>324</v>
      </c>
      <c r="F69" s="1067" t="s">
        <v>325</v>
      </c>
      <c r="G69" s="1067"/>
      <c r="H69" s="1067" t="s">
        <v>325</v>
      </c>
      <c r="I69" s="1082"/>
      <c r="J69" s="148" t="s">
        <v>257</v>
      </c>
    </row>
    <row r="70" spans="2:10" ht="16.5" thickBot="1">
      <c r="B70" s="1075"/>
      <c r="C70" s="1077"/>
      <c r="D70" s="155" t="s">
        <v>287</v>
      </c>
      <c r="E70" s="155" t="s">
        <v>288</v>
      </c>
      <c r="F70" s="1066" t="s">
        <v>326</v>
      </c>
      <c r="G70" s="1066"/>
      <c r="H70" s="1066" t="s">
        <v>303</v>
      </c>
      <c r="I70" s="1083"/>
      <c r="J70" s="129" t="s">
        <v>262</v>
      </c>
    </row>
    <row r="71" spans="2:10" ht="15.75">
      <c r="B71" s="161" t="s">
        <v>4</v>
      </c>
      <c r="C71" s="168" t="s">
        <v>327</v>
      </c>
      <c r="D71" s="480"/>
      <c r="E71" s="480"/>
      <c r="F71" s="1043"/>
      <c r="G71" s="1043"/>
      <c r="H71" s="1043"/>
      <c r="I71" s="1044"/>
      <c r="J71" s="488"/>
    </row>
    <row r="72" spans="2:10" ht="15.75">
      <c r="B72" s="164" t="s">
        <v>5</v>
      </c>
      <c r="C72" s="169" t="s">
        <v>328</v>
      </c>
      <c r="D72" s="482"/>
      <c r="E72" s="482"/>
      <c r="F72" s="1045"/>
      <c r="G72" s="1045"/>
      <c r="H72" s="1045"/>
      <c r="I72" s="1046"/>
      <c r="J72" s="491"/>
    </row>
    <row r="73" spans="2:10" ht="16.5" thickBot="1">
      <c r="B73" s="143" t="s">
        <v>7</v>
      </c>
      <c r="C73" s="167" t="s">
        <v>267</v>
      </c>
      <c r="D73" s="486"/>
      <c r="E73" s="486"/>
      <c r="F73" s="1047"/>
      <c r="G73" s="1047"/>
      <c r="H73" s="1047"/>
      <c r="I73" s="1048"/>
      <c r="J73" s="495"/>
    </row>
    <row r="74" spans="2:10" ht="16.5" thickBot="1">
      <c r="B74" s="162" t="s">
        <v>329</v>
      </c>
      <c r="C74" s="1073" t="s">
        <v>330</v>
      </c>
      <c r="D74" s="1061"/>
      <c r="E74" s="1061"/>
      <c r="F74" s="1061"/>
      <c r="G74" s="1061"/>
      <c r="H74" s="1061"/>
      <c r="I74" s="1061"/>
      <c r="J74" s="1062"/>
    </row>
    <row r="75" spans="2:10" ht="31.5" customHeight="1">
      <c r="B75" s="1074" t="s">
        <v>270</v>
      </c>
      <c r="C75" s="1076" t="s">
        <v>251</v>
      </c>
      <c r="D75" s="123" t="s">
        <v>331</v>
      </c>
      <c r="E75" s="1078" t="s">
        <v>332</v>
      </c>
      <c r="F75" s="1069" t="s">
        <v>333</v>
      </c>
      <c r="G75" s="1069"/>
      <c r="H75" s="1069" t="s">
        <v>334</v>
      </c>
      <c r="I75" s="1070"/>
      <c r="J75" s="148" t="s">
        <v>257</v>
      </c>
    </row>
    <row r="76" spans="2:10" ht="16.5" thickBot="1">
      <c r="B76" s="1075"/>
      <c r="C76" s="1077"/>
      <c r="D76" s="155" t="s">
        <v>277</v>
      </c>
      <c r="E76" s="1079"/>
      <c r="F76" s="1071" t="s">
        <v>92</v>
      </c>
      <c r="G76" s="1071"/>
      <c r="H76" s="1071" t="s">
        <v>92</v>
      </c>
      <c r="I76" s="1072"/>
      <c r="J76" s="129" t="s">
        <v>262</v>
      </c>
    </row>
    <row r="77" spans="2:10" ht="15.75">
      <c r="B77" s="161" t="s">
        <v>4</v>
      </c>
      <c r="C77" s="168" t="s">
        <v>335</v>
      </c>
      <c r="D77" s="480"/>
      <c r="E77" s="506"/>
      <c r="F77" s="1054"/>
      <c r="G77" s="1054"/>
      <c r="H77" s="1054"/>
      <c r="I77" s="1055"/>
      <c r="J77" s="488"/>
    </row>
    <row r="78" spans="2:10" ht="15.75">
      <c r="B78" s="164" t="s">
        <v>5</v>
      </c>
      <c r="C78" s="169" t="s">
        <v>336</v>
      </c>
      <c r="D78" s="482"/>
      <c r="E78" s="482"/>
      <c r="F78" s="1056"/>
      <c r="G78" s="1056"/>
      <c r="H78" s="1056"/>
      <c r="I78" s="1057"/>
      <c r="J78" s="491"/>
    </row>
    <row r="79" spans="2:10" ht="16.5" thickBot="1">
      <c r="B79" s="143" t="s">
        <v>7</v>
      </c>
      <c r="C79" s="167" t="s">
        <v>267</v>
      </c>
      <c r="D79" s="486"/>
      <c r="E79" s="486"/>
      <c r="F79" s="1058"/>
      <c r="G79" s="1058"/>
      <c r="H79" s="1058"/>
      <c r="I79" s="1059"/>
      <c r="J79" s="495"/>
    </row>
    <row r="80" spans="2:10" ht="16.5" thickBot="1">
      <c r="B80" s="121" t="s">
        <v>337</v>
      </c>
      <c r="C80" s="1060" t="s">
        <v>338</v>
      </c>
      <c r="D80" s="1061"/>
      <c r="E80" s="1061"/>
      <c r="F80" s="1061"/>
      <c r="G80" s="1061"/>
      <c r="H80" s="1061"/>
      <c r="I80" s="1061"/>
      <c r="J80" s="1062"/>
    </row>
    <row r="81" spans="2:11" ht="52.5" customHeight="1">
      <c r="B81" s="1063" t="s">
        <v>270</v>
      </c>
      <c r="C81" s="1065" t="s">
        <v>251</v>
      </c>
      <c r="D81" s="123" t="s">
        <v>339</v>
      </c>
      <c r="E81" s="1067" t="s">
        <v>340</v>
      </c>
      <c r="F81" s="1069" t="s">
        <v>333</v>
      </c>
      <c r="G81" s="1069"/>
      <c r="H81" s="1069" t="s">
        <v>334</v>
      </c>
      <c r="I81" s="1070"/>
      <c r="J81" s="148" t="s">
        <v>257</v>
      </c>
    </row>
    <row r="82" spans="2:11" ht="16.5" thickBot="1">
      <c r="B82" s="1064"/>
      <c r="C82" s="1066"/>
      <c r="D82" s="155" t="s">
        <v>277</v>
      </c>
      <c r="E82" s="1068"/>
      <c r="F82" s="1071" t="s">
        <v>92</v>
      </c>
      <c r="G82" s="1071"/>
      <c r="H82" s="1071" t="s">
        <v>92</v>
      </c>
      <c r="I82" s="1072"/>
      <c r="J82" s="129" t="s">
        <v>262</v>
      </c>
    </row>
    <row r="83" spans="2:11" ht="31.5">
      <c r="B83" s="170" t="s">
        <v>4</v>
      </c>
      <c r="C83" s="152" t="s">
        <v>341</v>
      </c>
      <c r="D83" s="505"/>
      <c r="E83" s="480"/>
      <c r="F83" s="1043"/>
      <c r="G83" s="1043"/>
      <c r="H83" s="1043"/>
      <c r="I83" s="1044"/>
      <c r="J83" s="488"/>
    </row>
    <row r="84" spans="2:11" ht="65.25" customHeight="1">
      <c r="B84" s="171" t="s">
        <v>5</v>
      </c>
      <c r="C84" s="152" t="s">
        <v>342</v>
      </c>
      <c r="D84" s="482">
        <v>275</v>
      </c>
      <c r="E84" s="608" t="s">
        <v>758</v>
      </c>
      <c r="F84" s="1045">
        <v>20.66</v>
      </c>
      <c r="G84" s="1045"/>
      <c r="H84" s="1045">
        <v>8.7100000000000009</v>
      </c>
      <c r="I84" s="1046"/>
      <c r="J84" s="615">
        <v>78407.12</v>
      </c>
    </row>
    <row r="85" spans="2:11" ht="36" customHeight="1" thickBot="1">
      <c r="B85" s="172" t="s">
        <v>7</v>
      </c>
      <c r="C85" s="160" t="s">
        <v>267</v>
      </c>
      <c r="D85" s="1039" t="s">
        <v>759</v>
      </c>
      <c r="E85" s="1040"/>
      <c r="F85" s="1047"/>
      <c r="G85" s="1047"/>
      <c r="H85" s="1047"/>
      <c r="I85" s="1048"/>
      <c r="J85" s="616">
        <v>38250</v>
      </c>
    </row>
    <row r="86" spans="2:11" ht="16.5" thickBot="1">
      <c r="B86" s="121" t="s">
        <v>343</v>
      </c>
      <c r="C86" s="1060" t="s">
        <v>597</v>
      </c>
      <c r="D86" s="1061"/>
      <c r="E86" s="1061"/>
      <c r="F86" s="1061"/>
      <c r="G86" s="1061"/>
      <c r="H86" s="1061"/>
      <c r="I86" s="1061"/>
      <c r="J86" s="1062"/>
    </row>
    <row r="87" spans="2:11" ht="52.5" customHeight="1">
      <c r="B87" s="1063" t="s">
        <v>270</v>
      </c>
      <c r="C87" s="1065" t="s">
        <v>251</v>
      </c>
      <c r="D87" s="123" t="s">
        <v>599</v>
      </c>
      <c r="E87" s="1067" t="s">
        <v>600</v>
      </c>
      <c r="F87" s="1069" t="s">
        <v>333</v>
      </c>
      <c r="G87" s="1069"/>
      <c r="H87" s="1069" t="s">
        <v>334</v>
      </c>
      <c r="I87" s="1070"/>
      <c r="J87" s="148" t="s">
        <v>257</v>
      </c>
    </row>
    <row r="88" spans="2:11" ht="16.5" thickBot="1">
      <c r="B88" s="1064"/>
      <c r="C88" s="1066"/>
      <c r="D88" s="155" t="s">
        <v>277</v>
      </c>
      <c r="E88" s="1068"/>
      <c r="F88" s="1071" t="s">
        <v>92</v>
      </c>
      <c r="G88" s="1071"/>
      <c r="H88" s="1071" t="s">
        <v>92</v>
      </c>
      <c r="I88" s="1072"/>
      <c r="J88" s="129" t="s">
        <v>262</v>
      </c>
    </row>
    <row r="89" spans="2:11" ht="31.5">
      <c r="B89" s="170" t="s">
        <v>4</v>
      </c>
      <c r="C89" s="152" t="s">
        <v>598</v>
      </c>
      <c r="D89" s="505"/>
      <c r="E89" s="480"/>
      <c r="F89" s="1043"/>
      <c r="G89" s="1043"/>
      <c r="H89" s="1043"/>
      <c r="I89" s="1044"/>
      <c r="J89" s="488"/>
    </row>
    <row r="90" spans="2:11" ht="15.75" thickBot="1">
      <c r="B90" s="213" t="s">
        <v>344</v>
      </c>
      <c r="C90" s="1049" t="s">
        <v>430</v>
      </c>
      <c r="D90" s="1050"/>
      <c r="E90" s="1050"/>
      <c r="F90" s="1051"/>
    </row>
    <row r="91" spans="2:11" ht="18" customHeight="1" thickBot="1">
      <c r="B91" s="190" t="s">
        <v>4</v>
      </c>
      <c r="C91" s="1052" t="s">
        <v>424</v>
      </c>
      <c r="D91" s="1053" t="s">
        <v>347</v>
      </c>
      <c r="E91" s="224" t="s">
        <v>277</v>
      </c>
      <c r="F91" s="560"/>
      <c r="G91" s="175"/>
      <c r="H91" s="175"/>
      <c r="I91" s="173"/>
      <c r="J91" s="173"/>
      <c r="K91" s="118"/>
    </row>
    <row r="92" spans="2:11" ht="18" customHeight="1">
      <c r="B92" s="190" t="s">
        <v>5</v>
      </c>
      <c r="C92" s="1052" t="s">
        <v>431</v>
      </c>
      <c r="D92" s="1053" t="s">
        <v>347</v>
      </c>
      <c r="E92" s="224" t="s">
        <v>277</v>
      </c>
      <c r="F92" s="560"/>
      <c r="G92" s="175"/>
      <c r="H92" s="175"/>
      <c r="I92" s="173"/>
      <c r="J92" s="173"/>
      <c r="K92" s="118"/>
    </row>
    <row r="93" spans="2:11" ht="15.75" thickBot="1">
      <c r="B93" s="213" t="s">
        <v>348</v>
      </c>
      <c r="C93" s="1038" t="s">
        <v>433</v>
      </c>
      <c r="D93" s="1038"/>
      <c r="E93" s="1038"/>
      <c r="F93" s="1038"/>
    </row>
    <row r="94" spans="2:11" ht="18" customHeight="1" thickBot="1">
      <c r="B94" s="190" t="s">
        <v>4</v>
      </c>
      <c r="C94" s="1052" t="s">
        <v>424</v>
      </c>
      <c r="D94" s="1053" t="s">
        <v>347</v>
      </c>
      <c r="E94" s="224" t="s">
        <v>277</v>
      </c>
      <c r="F94" s="560"/>
      <c r="G94" s="175"/>
      <c r="H94" s="175"/>
      <c r="I94" s="173"/>
      <c r="J94" s="173"/>
      <c r="K94" s="118"/>
    </row>
    <row r="95" spans="2:11" ht="18" customHeight="1" thickBot="1">
      <c r="B95" s="190" t="s">
        <v>5</v>
      </c>
      <c r="C95" s="1052" t="s">
        <v>434</v>
      </c>
      <c r="D95" s="1053" t="s">
        <v>347</v>
      </c>
      <c r="E95" s="224" t="s">
        <v>435</v>
      </c>
      <c r="F95" s="560"/>
      <c r="G95" s="175"/>
      <c r="H95" s="175"/>
      <c r="I95" s="173"/>
      <c r="J95" s="173"/>
      <c r="K95" s="118"/>
    </row>
    <row r="96" spans="2:11" ht="15.75" customHeight="1" thickBot="1">
      <c r="B96" s="176"/>
      <c r="C96" s="177"/>
      <c r="D96" s="178"/>
      <c r="E96" s="179"/>
      <c r="F96" s="565">
        <f>D96-E96</f>
        <v>0</v>
      </c>
      <c r="G96" s="173"/>
      <c r="H96" s="173"/>
      <c r="I96" s="173"/>
      <c r="J96" s="173"/>
    </row>
    <row r="97" spans="2:11" ht="39" customHeight="1">
      <c r="B97" s="1041" t="s">
        <v>5</v>
      </c>
      <c r="C97" s="1042" t="s">
        <v>346</v>
      </c>
      <c r="D97" s="180" t="s">
        <v>556</v>
      </c>
      <c r="E97" s="180" t="s">
        <v>557</v>
      </c>
      <c r="F97" s="181" t="s">
        <v>345</v>
      </c>
      <c r="G97" s="175"/>
      <c r="H97" s="175"/>
      <c r="I97" s="173"/>
      <c r="J97" s="173"/>
      <c r="K97" s="118"/>
    </row>
    <row r="98" spans="2:11" ht="16.5" thickBot="1">
      <c r="B98" s="1041"/>
      <c r="C98" s="1042"/>
      <c r="D98" s="182" t="s">
        <v>347</v>
      </c>
      <c r="E98" s="182" t="s">
        <v>347</v>
      </c>
      <c r="F98" s="183" t="s">
        <v>347</v>
      </c>
      <c r="G98" s="175"/>
      <c r="H98" s="175"/>
      <c r="I98" s="173"/>
      <c r="J98" s="173"/>
      <c r="K98" s="118"/>
    </row>
    <row r="99" spans="2:11" ht="16.5" thickBot="1">
      <c r="B99" s="184"/>
      <c r="C99" s="185"/>
      <c r="D99" s="617">
        <f>'1. Ocena char. bud. przed'!J98/1000</f>
        <v>44.315779999999997</v>
      </c>
      <c r="E99" s="618">
        <f>'2. Ocena char. bud. po'!J65/1000</f>
        <v>20.341139999999999</v>
      </c>
      <c r="F99" s="619">
        <f>D99-E99</f>
        <v>23.974639999999997</v>
      </c>
      <c r="G99" s="173"/>
      <c r="H99" s="173"/>
      <c r="I99" s="173"/>
      <c r="J99" s="173"/>
    </row>
    <row r="100" spans="2:11" ht="12" customHeight="1" thickBot="1">
      <c r="B100" s="173"/>
      <c r="C100" s="173"/>
      <c r="D100" s="186"/>
      <c r="E100" s="186"/>
      <c r="F100" s="186"/>
      <c r="G100" s="173"/>
      <c r="H100" s="173"/>
      <c r="I100" s="173"/>
      <c r="J100" s="173"/>
    </row>
    <row r="101" spans="2:11" ht="16.5" thickBot="1">
      <c r="B101" s="187" t="s">
        <v>429</v>
      </c>
      <c r="C101" s="1035" t="s">
        <v>349</v>
      </c>
      <c r="D101" s="1036"/>
      <c r="E101" s="1037"/>
      <c r="F101" s="188"/>
      <c r="G101" s="189"/>
      <c r="H101" s="189"/>
      <c r="I101" s="173"/>
      <c r="J101" s="173"/>
      <c r="K101" s="51"/>
    </row>
    <row r="102" spans="2:11" ht="31.5">
      <c r="B102" s="190" t="s">
        <v>4</v>
      </c>
      <c r="C102" s="191" t="s">
        <v>350</v>
      </c>
      <c r="D102" s="192" t="s">
        <v>347</v>
      </c>
      <c r="E102" s="562"/>
      <c r="F102" s="173"/>
      <c r="G102" s="175"/>
      <c r="H102" s="175"/>
      <c r="I102" s="173"/>
      <c r="J102" s="173"/>
      <c r="K102" s="118"/>
    </row>
    <row r="103" spans="2:11" ht="31.5">
      <c r="B103" s="174" t="s">
        <v>5</v>
      </c>
      <c r="C103" s="193" t="s">
        <v>351</v>
      </c>
      <c r="D103" s="194" t="s">
        <v>347</v>
      </c>
      <c r="E103" s="563"/>
      <c r="F103" s="173"/>
      <c r="G103" s="175"/>
      <c r="H103" s="175"/>
    </row>
    <row r="104" spans="2:11" ht="31.5">
      <c r="B104" s="174" t="s">
        <v>7</v>
      </c>
      <c r="C104" s="195" t="s">
        <v>352</v>
      </c>
      <c r="D104" s="194" t="str">
        <f>D102</f>
        <v>MWh/rok</v>
      </c>
      <c r="E104" s="563"/>
      <c r="F104" s="173"/>
      <c r="G104" s="175"/>
      <c r="H104" s="175"/>
    </row>
    <row r="105" spans="2:11" ht="32.25" thickBot="1">
      <c r="B105" s="196" t="s">
        <v>8</v>
      </c>
      <c r="C105" s="197" t="s">
        <v>353</v>
      </c>
      <c r="D105" s="198" t="s">
        <v>347</v>
      </c>
      <c r="E105" s="564"/>
      <c r="F105" s="173"/>
      <c r="G105" s="175"/>
      <c r="H105" s="175"/>
    </row>
    <row r="106" spans="2:11">
      <c r="B106" s="117"/>
      <c r="G106" s="118"/>
      <c r="H106" s="201" t="s">
        <v>80</v>
      </c>
      <c r="I106" s="201"/>
      <c r="J106" s="201"/>
    </row>
    <row r="107" spans="2:11">
      <c r="C107" s="199" t="s">
        <v>19</v>
      </c>
      <c r="D107" s="200"/>
      <c r="E107" s="22"/>
      <c r="H107" s="963"/>
      <c r="I107" s="964"/>
      <c r="J107" s="965"/>
    </row>
    <row r="108" spans="2:11">
      <c r="C108" s="202" t="s">
        <v>78</v>
      </c>
      <c r="D108" s="20"/>
      <c r="E108" s="22"/>
      <c r="H108" s="966"/>
      <c r="I108" s="967"/>
      <c r="J108" s="968"/>
    </row>
    <row r="109" spans="2:11">
      <c r="C109" s="566" t="s">
        <v>747</v>
      </c>
      <c r="D109" s="20"/>
      <c r="E109" s="22"/>
      <c r="H109" s="966"/>
      <c r="I109" s="967"/>
      <c r="J109" s="968"/>
    </row>
    <row r="110" spans="2:11" ht="18" customHeight="1">
      <c r="D110" s="20"/>
      <c r="E110" s="22"/>
      <c r="H110" s="969"/>
      <c r="I110" s="970"/>
      <c r="J110" s="971"/>
    </row>
    <row r="111" spans="2:11">
      <c r="D111" s="20"/>
      <c r="E111" s="22"/>
      <c r="H111" s="19" t="s">
        <v>79</v>
      </c>
      <c r="I111" s="620">
        <v>43696</v>
      </c>
      <c r="J111" s="567"/>
    </row>
    <row r="112" spans="2:11" ht="45.75" customHeight="1">
      <c r="C112" s="985" t="s">
        <v>677</v>
      </c>
      <c r="D112" s="985"/>
      <c r="E112" s="985"/>
      <c r="F112" s="985"/>
    </row>
  </sheetData>
  <mergeCells count="197">
    <mergeCell ref="C112:F112"/>
    <mergeCell ref="C2:J2"/>
    <mergeCell ref="F89:G89"/>
    <mergeCell ref="H89:I89"/>
    <mergeCell ref="C86:J86"/>
    <mergeCell ref="B87:B88"/>
    <mergeCell ref="C87:C88"/>
    <mergeCell ref="E87:E88"/>
    <mergeCell ref="F87:G87"/>
    <mergeCell ref="H87:I87"/>
    <mergeCell ref="F88:G88"/>
    <mergeCell ref="H88:I88"/>
    <mergeCell ref="E9:E10"/>
    <mergeCell ref="G9:G10"/>
    <mergeCell ref="H9:H10"/>
    <mergeCell ref="I9:I10"/>
    <mergeCell ref="C19:G19"/>
    <mergeCell ref="G22:G23"/>
    <mergeCell ref="H28:H29"/>
    <mergeCell ref="I28:I29"/>
    <mergeCell ref="B3:J3"/>
    <mergeCell ref="C4:J4"/>
    <mergeCell ref="C6:J6"/>
    <mergeCell ref="B7:B8"/>
    <mergeCell ref="C7:D8"/>
    <mergeCell ref="J9:J10"/>
    <mergeCell ref="B11:B12"/>
    <mergeCell ref="C11:D12"/>
    <mergeCell ref="E11:E12"/>
    <mergeCell ref="G11:G12"/>
    <mergeCell ref="H11:H12"/>
    <mergeCell ref="I11:I12"/>
    <mergeCell ref="J11:J12"/>
    <mergeCell ref="B9:B10"/>
    <mergeCell ref="C9:D10"/>
    <mergeCell ref="B13:B14"/>
    <mergeCell ref="C13:D14"/>
    <mergeCell ref="E13:E14"/>
    <mergeCell ref="G13:G14"/>
    <mergeCell ref="H13:H14"/>
    <mergeCell ref="I13:I14"/>
    <mergeCell ref="J13:J14"/>
    <mergeCell ref="B15:B16"/>
    <mergeCell ref="C15:D16"/>
    <mergeCell ref="J15:J16"/>
    <mergeCell ref="B17:B18"/>
    <mergeCell ref="C17:D18"/>
    <mergeCell ref="E17:E18"/>
    <mergeCell ref="G17:G18"/>
    <mergeCell ref="H17:H18"/>
    <mergeCell ref="I17:I18"/>
    <mergeCell ref="J17:J18"/>
    <mergeCell ref="B20:B21"/>
    <mergeCell ref="C20:C21"/>
    <mergeCell ref="D20:E20"/>
    <mergeCell ref="D21:E21"/>
    <mergeCell ref="J26:J27"/>
    <mergeCell ref="D27:E27"/>
    <mergeCell ref="H22:H23"/>
    <mergeCell ref="I22:I23"/>
    <mergeCell ref="J22:J23"/>
    <mergeCell ref="D23:E23"/>
    <mergeCell ref="J24:J25"/>
    <mergeCell ref="D25:E25"/>
    <mergeCell ref="B26:B27"/>
    <mergeCell ref="C26:C27"/>
    <mergeCell ref="D26:E26"/>
    <mergeCell ref="G26:G27"/>
    <mergeCell ref="H26:H27"/>
    <mergeCell ref="I26:I27"/>
    <mergeCell ref="B22:B23"/>
    <mergeCell ref="C22:C23"/>
    <mergeCell ref="D22:E22"/>
    <mergeCell ref="B24:B25"/>
    <mergeCell ref="C24:C25"/>
    <mergeCell ref="D24:E24"/>
    <mergeCell ref="G24:G25"/>
    <mergeCell ref="H24:H25"/>
    <mergeCell ref="I24:I25"/>
    <mergeCell ref="J28:J29"/>
    <mergeCell ref="D29:E29"/>
    <mergeCell ref="C30:G30"/>
    <mergeCell ref="B31:B32"/>
    <mergeCell ref="C31:E32"/>
    <mergeCell ref="C33:E33"/>
    <mergeCell ref="B28:B29"/>
    <mergeCell ref="C28:C29"/>
    <mergeCell ref="D28:E28"/>
    <mergeCell ref="G28:G29"/>
    <mergeCell ref="C34:E34"/>
    <mergeCell ref="C35:E35"/>
    <mergeCell ref="C36:E36"/>
    <mergeCell ref="C37:G37"/>
    <mergeCell ref="B38:B39"/>
    <mergeCell ref="C38:D39"/>
    <mergeCell ref="E38:H39"/>
    <mergeCell ref="C40:D40"/>
    <mergeCell ref="E40:H40"/>
    <mergeCell ref="C41:D41"/>
    <mergeCell ref="E41:H41"/>
    <mergeCell ref="B42:B43"/>
    <mergeCell ref="C42:D43"/>
    <mergeCell ref="E42:I43"/>
    <mergeCell ref="J42:J43"/>
    <mergeCell ref="C44:J44"/>
    <mergeCell ref="B45:B46"/>
    <mergeCell ref="C45:D46"/>
    <mergeCell ref="I45:I46"/>
    <mergeCell ref="C47:D47"/>
    <mergeCell ref="C48:D48"/>
    <mergeCell ref="C49:D49"/>
    <mergeCell ref="C50:D50"/>
    <mergeCell ref="C51:D51"/>
    <mergeCell ref="C52:D52"/>
    <mergeCell ref="C53:D53"/>
    <mergeCell ref="C54:D54"/>
    <mergeCell ref="C55:D55"/>
    <mergeCell ref="B56:J56"/>
    <mergeCell ref="C57:J57"/>
    <mergeCell ref="B58:B59"/>
    <mergeCell ref="C58:D59"/>
    <mergeCell ref="E58:I59"/>
    <mergeCell ref="C60:D60"/>
    <mergeCell ref="E60:I60"/>
    <mergeCell ref="C61:J61"/>
    <mergeCell ref="B62:B63"/>
    <mergeCell ref="C62:C63"/>
    <mergeCell ref="D62:E62"/>
    <mergeCell ref="F62:G62"/>
    <mergeCell ref="H62:I62"/>
    <mergeCell ref="D63:E63"/>
    <mergeCell ref="F63:G63"/>
    <mergeCell ref="H63:I63"/>
    <mergeCell ref="D64:E64"/>
    <mergeCell ref="F64:G64"/>
    <mergeCell ref="H64:I64"/>
    <mergeCell ref="D65:E65"/>
    <mergeCell ref="F65:G65"/>
    <mergeCell ref="H65:I65"/>
    <mergeCell ref="D66:E66"/>
    <mergeCell ref="F66:G66"/>
    <mergeCell ref="H66:I66"/>
    <mergeCell ref="D67:E67"/>
    <mergeCell ref="F67:G67"/>
    <mergeCell ref="H67:I67"/>
    <mergeCell ref="C68:J68"/>
    <mergeCell ref="B69:B70"/>
    <mergeCell ref="C69:C70"/>
    <mergeCell ref="F69:G69"/>
    <mergeCell ref="H69:I69"/>
    <mergeCell ref="F70:G70"/>
    <mergeCell ref="H70:I70"/>
    <mergeCell ref="F71:G71"/>
    <mergeCell ref="H71:I71"/>
    <mergeCell ref="F72:G72"/>
    <mergeCell ref="H72:I72"/>
    <mergeCell ref="F73:G73"/>
    <mergeCell ref="H73:I73"/>
    <mergeCell ref="C74:J74"/>
    <mergeCell ref="B75:B76"/>
    <mergeCell ref="C75:C76"/>
    <mergeCell ref="E75:E76"/>
    <mergeCell ref="F75:G75"/>
    <mergeCell ref="H75:I75"/>
    <mergeCell ref="F76:G76"/>
    <mergeCell ref="H76:I76"/>
    <mergeCell ref="F77:G77"/>
    <mergeCell ref="H77:I77"/>
    <mergeCell ref="F78:G78"/>
    <mergeCell ref="H78:I78"/>
    <mergeCell ref="F79:G79"/>
    <mergeCell ref="H79:I79"/>
    <mergeCell ref="C80:J80"/>
    <mergeCell ref="B81:B82"/>
    <mergeCell ref="C81:C82"/>
    <mergeCell ref="E81:E82"/>
    <mergeCell ref="F81:G81"/>
    <mergeCell ref="H81:I81"/>
    <mergeCell ref="F82:G82"/>
    <mergeCell ref="H82:I82"/>
    <mergeCell ref="H107:J110"/>
    <mergeCell ref="C101:E101"/>
    <mergeCell ref="C93:F93"/>
    <mergeCell ref="D85:E85"/>
    <mergeCell ref="B97:B98"/>
    <mergeCell ref="C97:C98"/>
    <mergeCell ref="F83:G83"/>
    <mergeCell ref="H83:I83"/>
    <mergeCell ref="F84:G84"/>
    <mergeCell ref="H84:I84"/>
    <mergeCell ref="F85:G85"/>
    <mergeCell ref="H85:I85"/>
    <mergeCell ref="C90:F90"/>
    <mergeCell ref="C91:D91"/>
    <mergeCell ref="C92:D92"/>
    <mergeCell ref="C94:D94"/>
    <mergeCell ref="C95:D95"/>
  </mergeCells>
  <pageMargins left="0.7" right="0.7" top="0.75" bottom="0.75" header="0.3" footer="0.3"/>
  <pageSetup paperSize="9" scale="47" orientation="portrait" r:id="rId1"/>
  <headerFooter>
    <oddHeader>&amp;C&amp;"Czcionka tekstu podstawowego,Pogrubiony"&amp;12 2a. Opis techniczny budynku</oddHeader>
  </headerFooter>
  <rowBreaks count="1" manualBreakCount="1">
    <brk id="73" max="1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F38"/>
  <sheetViews>
    <sheetView tabSelected="1" view="pageBreakPreview" zoomScale="60" zoomScaleNormal="100" workbookViewId="0">
      <selection activeCell="F15" sqref="F15"/>
    </sheetView>
  </sheetViews>
  <sheetFormatPr defaultRowHeight="14.25"/>
  <cols>
    <col min="2" max="2" width="5.125" customWidth="1"/>
    <col min="3" max="3" width="35.875" customWidth="1"/>
    <col min="4" max="4" width="8.5" customWidth="1"/>
    <col min="5" max="5" width="18.125" customWidth="1"/>
    <col min="6" max="6" width="17" customWidth="1"/>
    <col min="7" max="14" width="5.375" customWidth="1"/>
  </cols>
  <sheetData>
    <row r="2" spans="2:6" ht="15">
      <c r="B2" s="1209" t="s">
        <v>148</v>
      </c>
      <c r="C2" s="1209"/>
      <c r="D2" s="1209"/>
      <c r="E2" s="1209"/>
      <c r="F2" s="1209"/>
    </row>
    <row r="3" spans="2:6" ht="40.5" customHeight="1">
      <c r="B3" s="1210" t="s">
        <v>149</v>
      </c>
      <c r="C3" s="1210"/>
      <c r="D3" s="1210"/>
      <c r="E3" s="62" t="s">
        <v>150</v>
      </c>
      <c r="F3" s="62" t="s">
        <v>195</v>
      </c>
    </row>
    <row r="4" spans="2:6">
      <c r="B4" s="76" t="s">
        <v>4</v>
      </c>
      <c r="C4" s="78" t="s">
        <v>155</v>
      </c>
      <c r="D4" s="64" t="s">
        <v>156</v>
      </c>
      <c r="E4" s="507"/>
      <c r="F4" s="507"/>
    </row>
    <row r="5" spans="2:6">
      <c r="B5" s="73" t="s">
        <v>5</v>
      </c>
      <c r="C5" s="1205" t="s">
        <v>152</v>
      </c>
      <c r="D5" s="1206"/>
      <c r="E5" s="508"/>
      <c r="F5" s="508"/>
    </row>
    <row r="6" spans="2:6">
      <c r="B6" s="74"/>
      <c r="C6" s="59" t="s">
        <v>157</v>
      </c>
      <c r="D6" s="72" t="s">
        <v>199</v>
      </c>
      <c r="E6" s="509"/>
      <c r="F6" s="509"/>
    </row>
    <row r="7" spans="2:6">
      <c r="B7" s="74"/>
      <c r="C7" s="59" t="s">
        <v>158</v>
      </c>
      <c r="D7" s="72" t="s">
        <v>199</v>
      </c>
      <c r="E7" s="509"/>
      <c r="F7" s="509"/>
    </row>
    <row r="8" spans="2:6" ht="16.5">
      <c r="B8" s="74"/>
      <c r="C8" s="59" t="s">
        <v>159</v>
      </c>
      <c r="D8" s="72" t="s">
        <v>160</v>
      </c>
      <c r="E8" s="509"/>
      <c r="F8" s="509"/>
    </row>
    <row r="9" spans="2:6">
      <c r="B9" s="75"/>
      <c r="C9" s="79" t="s">
        <v>227</v>
      </c>
      <c r="D9" s="72" t="s">
        <v>199</v>
      </c>
      <c r="E9" s="510"/>
      <c r="F9" s="510"/>
    </row>
    <row r="10" spans="2:6">
      <c r="B10" s="102" t="s">
        <v>7</v>
      </c>
      <c r="C10" s="1199" t="s">
        <v>153</v>
      </c>
      <c r="D10" s="1200"/>
      <c r="E10" s="510"/>
      <c r="F10" s="510"/>
    </row>
    <row r="11" spans="2:6">
      <c r="B11" s="102" t="s">
        <v>8</v>
      </c>
      <c r="C11" s="79" t="s">
        <v>228</v>
      </c>
      <c r="D11" s="72" t="s">
        <v>92</v>
      </c>
      <c r="E11" s="510"/>
      <c r="F11" s="510"/>
    </row>
    <row r="12" spans="2:6">
      <c r="B12" s="102" t="s">
        <v>9</v>
      </c>
      <c r="C12" s="79" t="s">
        <v>229</v>
      </c>
      <c r="D12" s="72" t="s">
        <v>92</v>
      </c>
      <c r="E12" s="510"/>
      <c r="F12" s="510"/>
    </row>
    <row r="13" spans="2:6">
      <c r="B13" s="102" t="s">
        <v>11</v>
      </c>
      <c r="C13" s="79" t="s">
        <v>230</v>
      </c>
      <c r="D13" s="72" t="s">
        <v>92</v>
      </c>
      <c r="E13" s="510"/>
      <c r="F13" s="510"/>
    </row>
    <row r="14" spans="2:6">
      <c r="B14" s="102" t="s">
        <v>12</v>
      </c>
      <c r="C14" s="79" t="s">
        <v>232</v>
      </c>
      <c r="D14" s="72" t="s">
        <v>92</v>
      </c>
      <c r="E14" s="510"/>
      <c r="F14" s="510"/>
    </row>
    <row r="15" spans="2:6">
      <c r="B15" s="102"/>
      <c r="C15" s="78" t="s">
        <v>231</v>
      </c>
      <c r="D15" s="72" t="s">
        <v>92</v>
      </c>
      <c r="E15" s="510"/>
      <c r="F15" s="510"/>
    </row>
    <row r="16" spans="2:6">
      <c r="B16" s="102" t="s">
        <v>13</v>
      </c>
      <c r="C16" s="78" t="s">
        <v>239</v>
      </c>
      <c r="D16" s="72" t="s">
        <v>92</v>
      </c>
      <c r="E16" s="510"/>
      <c r="F16" s="510"/>
    </row>
    <row r="17" spans="2:6">
      <c r="B17" s="72" t="s">
        <v>14</v>
      </c>
      <c r="C17" s="78" t="s">
        <v>233</v>
      </c>
      <c r="D17" s="72" t="s">
        <v>92</v>
      </c>
      <c r="E17" s="511"/>
      <c r="F17" s="511"/>
    </row>
    <row r="18" spans="2:6" ht="15">
      <c r="B18" s="1209" t="s">
        <v>154</v>
      </c>
      <c r="C18" s="1209"/>
      <c r="D18" s="1209"/>
      <c r="E18" s="1209"/>
      <c r="F18" s="1209"/>
    </row>
    <row r="19" spans="2:6">
      <c r="B19" s="76" t="s">
        <v>4</v>
      </c>
      <c r="C19" s="78" t="s">
        <v>161</v>
      </c>
      <c r="D19" s="72" t="s">
        <v>156</v>
      </c>
      <c r="E19" s="511"/>
      <c r="F19" s="511"/>
    </row>
    <row r="20" spans="2:6" ht="44.25" customHeight="1">
      <c r="B20" s="211" t="s">
        <v>5</v>
      </c>
      <c r="C20" s="82" t="s">
        <v>162</v>
      </c>
      <c r="D20" s="205" t="s">
        <v>166</v>
      </c>
      <c r="E20" s="511"/>
      <c r="F20" s="511"/>
    </row>
    <row r="21" spans="2:6">
      <c r="B21" s="211" t="s">
        <v>7</v>
      </c>
      <c r="C21" s="101" t="s">
        <v>163</v>
      </c>
      <c r="D21" s="205" t="s">
        <v>166</v>
      </c>
      <c r="E21" s="511"/>
      <c r="F21" s="511"/>
    </row>
    <row r="22" spans="2:6">
      <c r="B22" s="211" t="s">
        <v>8</v>
      </c>
      <c r="C22" s="101" t="s">
        <v>196</v>
      </c>
      <c r="D22" s="205" t="s">
        <v>197</v>
      </c>
      <c r="E22" s="511"/>
      <c r="F22" s="511"/>
    </row>
    <row r="23" spans="2:6">
      <c r="B23" s="211" t="s">
        <v>9</v>
      </c>
      <c r="C23" s="78" t="s">
        <v>164</v>
      </c>
      <c r="D23" s="72" t="s">
        <v>167</v>
      </c>
      <c r="E23" s="511"/>
      <c r="F23" s="511"/>
    </row>
    <row r="24" spans="2:6">
      <c r="B24" s="211" t="s">
        <v>11</v>
      </c>
      <c r="C24" s="78" t="s">
        <v>165</v>
      </c>
      <c r="D24" s="205" t="s">
        <v>166</v>
      </c>
      <c r="E24" s="511"/>
      <c r="F24" s="511"/>
    </row>
    <row r="25" spans="2:6">
      <c r="B25" s="211" t="s">
        <v>12</v>
      </c>
      <c r="C25" s="78" t="s">
        <v>198</v>
      </c>
      <c r="D25" s="205" t="s">
        <v>166</v>
      </c>
      <c r="E25" s="511"/>
      <c r="F25" s="511"/>
    </row>
    <row r="26" spans="2:6" ht="18.75">
      <c r="B26" s="211" t="s">
        <v>13</v>
      </c>
      <c r="C26" s="78" t="s">
        <v>200</v>
      </c>
      <c r="D26" s="205" t="s">
        <v>199</v>
      </c>
      <c r="E26" s="511"/>
      <c r="F26" s="511"/>
    </row>
    <row r="27" spans="2:6" ht="15">
      <c r="B27" s="1209" t="s">
        <v>181</v>
      </c>
      <c r="C27" s="1209"/>
      <c r="D27" s="1209"/>
      <c r="E27" s="1209"/>
      <c r="F27" s="1209"/>
    </row>
    <row r="28" spans="2:6" ht="16.5">
      <c r="B28" s="83" t="s">
        <v>4</v>
      </c>
      <c r="C28" s="84" t="s">
        <v>226</v>
      </c>
      <c r="D28" s="76" t="s">
        <v>167</v>
      </c>
      <c r="E28" s="1204"/>
      <c r="F28" s="1204"/>
    </row>
    <row r="29" spans="2:6" ht="16.5">
      <c r="B29" s="83" t="s">
        <v>5</v>
      </c>
      <c r="C29" s="84" t="s">
        <v>221</v>
      </c>
      <c r="D29" s="558" t="s">
        <v>167</v>
      </c>
      <c r="E29" s="512"/>
      <c r="F29" s="512"/>
    </row>
    <row r="30" spans="2:6" ht="16.5">
      <c r="B30" s="83" t="s">
        <v>7</v>
      </c>
      <c r="C30" s="84" t="s">
        <v>222</v>
      </c>
      <c r="D30" s="76" t="s">
        <v>167</v>
      </c>
      <c r="E30" s="1204"/>
      <c r="F30" s="1204"/>
    </row>
    <row r="31" spans="2:6" ht="16.5">
      <c r="B31" s="83" t="s">
        <v>8</v>
      </c>
      <c r="C31" s="84" t="s">
        <v>223</v>
      </c>
      <c r="D31" s="99" t="s">
        <v>167</v>
      </c>
      <c r="E31" s="559"/>
      <c r="F31" s="512"/>
    </row>
    <row r="32" spans="2:6" ht="18.75">
      <c r="B32" s="83" t="s">
        <v>9</v>
      </c>
      <c r="C32" s="84" t="s">
        <v>201</v>
      </c>
      <c r="D32" s="87" t="s">
        <v>167</v>
      </c>
      <c r="E32" s="1207" t="str">
        <f>IF(E26&lt;&gt;0,(E26-F26)/E26,"")</f>
        <v/>
      </c>
      <c r="F32" s="1207"/>
    </row>
    <row r="34" spans="1:6" ht="108.75" customHeight="1">
      <c r="B34" s="1202" t="s">
        <v>208</v>
      </c>
      <c r="C34" s="1203"/>
      <c r="D34" s="1203"/>
      <c r="E34" s="1203"/>
      <c r="F34" s="1203"/>
    </row>
    <row r="35" spans="1:6" ht="45" customHeight="1">
      <c r="A35" s="77"/>
      <c r="B35" s="1201" t="s">
        <v>234</v>
      </c>
      <c r="C35" s="1201"/>
      <c r="D35" s="1201"/>
      <c r="E35" s="1201"/>
      <c r="F35" s="1201"/>
    </row>
    <row r="36" spans="1:6" ht="56.25" customHeight="1">
      <c r="A36" s="77"/>
      <c r="B36" s="1202" t="s">
        <v>220</v>
      </c>
      <c r="C36" s="1203"/>
      <c r="D36" s="1203"/>
      <c r="E36" s="1203"/>
      <c r="F36" s="1203"/>
    </row>
    <row r="37" spans="1:6" ht="60.75" customHeight="1">
      <c r="B37" s="1208" t="s">
        <v>224</v>
      </c>
      <c r="C37" s="1208"/>
      <c r="D37" s="1208"/>
      <c r="E37" s="1208"/>
      <c r="F37" s="1208"/>
    </row>
    <row r="38" spans="1:6" s="100" customFormat="1" ht="73.5" customHeight="1">
      <c r="B38" s="1197" t="s">
        <v>225</v>
      </c>
      <c r="C38" s="1198"/>
      <c r="D38" s="1198"/>
      <c r="E38" s="1198"/>
      <c r="F38" s="1198"/>
    </row>
  </sheetData>
  <mergeCells count="14">
    <mergeCell ref="C5:D5"/>
    <mergeCell ref="B34:F34"/>
    <mergeCell ref="E32:F32"/>
    <mergeCell ref="B37:F37"/>
    <mergeCell ref="B2:F2"/>
    <mergeCell ref="B3:D3"/>
    <mergeCell ref="B18:F18"/>
    <mergeCell ref="B27:F27"/>
    <mergeCell ref="E28:F28"/>
    <mergeCell ref="B38:F38"/>
    <mergeCell ref="C10:D10"/>
    <mergeCell ref="B35:F35"/>
    <mergeCell ref="B36:F36"/>
    <mergeCell ref="E30:F30"/>
  </mergeCells>
  <pageMargins left="0.7" right="0.7" top="0.75" bottom="0.75" header="0.3" footer="0.3"/>
  <pageSetup paperSize="9" scale="72" orientation="portrait" r:id="rId1"/>
  <headerFooter>
    <oddHeader>&amp;C&amp;"Czcionka tekstu podstawowego,Pogrubiony"&amp;12 3a. KARTA AUDYTU ENERGETYCZNEGO EX-ANTE 
ŹRÓDŁA CIEPŁA/ENERGII ELEKTRYCZNEJ</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E15"/>
  <sheetViews>
    <sheetView tabSelected="1" view="pageBreakPreview" zoomScale="60" zoomScaleNormal="100" workbookViewId="0">
      <selection activeCell="F15" sqref="F15"/>
    </sheetView>
  </sheetViews>
  <sheetFormatPr defaultRowHeight="14.25"/>
  <cols>
    <col min="1" max="1" width="7.125" customWidth="1"/>
    <col min="2" max="2" width="34.75" customWidth="1"/>
    <col min="3" max="3" width="7.875" customWidth="1"/>
    <col min="4" max="4" width="16.375" customWidth="1"/>
    <col min="5" max="5" width="16.125" customWidth="1"/>
    <col min="6" max="7" width="5.375" customWidth="1"/>
  </cols>
  <sheetData>
    <row r="2" spans="2:5" ht="15">
      <c r="B2" s="1209" t="s">
        <v>168</v>
      </c>
      <c r="C2" s="1209"/>
      <c r="D2" s="1209"/>
      <c r="E2" s="1209"/>
    </row>
    <row r="3" spans="2:5" ht="42.75">
      <c r="B3" s="1210" t="s">
        <v>149</v>
      </c>
      <c r="C3" s="1210"/>
      <c r="D3" s="62" t="s">
        <v>150</v>
      </c>
      <c r="E3" s="62" t="s">
        <v>151</v>
      </c>
    </row>
    <row r="4" spans="2:5">
      <c r="B4" s="78" t="s">
        <v>169</v>
      </c>
      <c r="C4" s="64" t="s">
        <v>170</v>
      </c>
      <c r="D4" s="507"/>
      <c r="E4" s="507"/>
    </row>
    <row r="5" spans="2:5">
      <c r="B5" s="78" t="s">
        <v>171</v>
      </c>
      <c r="C5" s="64" t="s">
        <v>172</v>
      </c>
      <c r="D5" s="507"/>
      <c r="E5" s="507"/>
    </row>
    <row r="6" spans="2:5" ht="16.5">
      <c r="B6" s="78" t="s">
        <v>173</v>
      </c>
      <c r="C6" s="64" t="s">
        <v>174</v>
      </c>
      <c r="D6" s="507"/>
      <c r="E6" s="507"/>
    </row>
    <row r="7" spans="2:5">
      <c r="B7" s="78" t="s">
        <v>175</v>
      </c>
      <c r="C7" s="64" t="s">
        <v>176</v>
      </c>
      <c r="D7" s="507"/>
      <c r="E7" s="507"/>
    </row>
    <row r="8" spans="2:5" ht="15">
      <c r="B8" s="1209" t="s">
        <v>154</v>
      </c>
      <c r="C8" s="1209"/>
      <c r="D8" s="1209"/>
      <c r="E8" s="1209"/>
    </row>
    <row r="9" spans="2:5" ht="28.15" customHeight="1">
      <c r="B9" s="80" t="s">
        <v>177</v>
      </c>
      <c r="C9" s="81" t="s">
        <v>156</v>
      </c>
      <c r="D9" s="511"/>
      <c r="E9" s="511"/>
    </row>
    <row r="10" spans="2:5">
      <c r="B10" s="78" t="s">
        <v>178</v>
      </c>
      <c r="C10" s="81" t="s">
        <v>166</v>
      </c>
      <c r="D10" s="511"/>
      <c r="E10" s="511"/>
    </row>
    <row r="11" spans="2:5" ht="15">
      <c r="B11" s="1209" t="s">
        <v>180</v>
      </c>
      <c r="C11" s="1209"/>
      <c r="D11" s="1209"/>
      <c r="E11" s="1209"/>
    </row>
    <row r="12" spans="2:5">
      <c r="B12" s="78" t="s">
        <v>179</v>
      </c>
      <c r="C12" s="81" t="s">
        <v>167</v>
      </c>
      <c r="D12" s="511"/>
      <c r="E12" s="511"/>
    </row>
    <row r="13" spans="2:5">
      <c r="C13" s="71"/>
    </row>
    <row r="14" spans="2:5">
      <c r="C14" s="71"/>
    </row>
    <row r="15" spans="2:5">
      <c r="C15" s="71"/>
    </row>
  </sheetData>
  <mergeCells count="4">
    <mergeCell ref="B2:E2"/>
    <mergeCell ref="B3:C3"/>
    <mergeCell ref="B8:E8"/>
    <mergeCell ref="B11:E11"/>
  </mergeCells>
  <pageMargins left="0.7" right="0.7" top="0.75" bottom="0.75" header="0.3" footer="0.3"/>
  <pageSetup paperSize="9" scale="88" orientation="portrait" r:id="rId1"/>
  <headerFooter>
    <oddHeader>&amp;C&amp;"Czcionka tekstu podstawowego,Pogrubiony"&amp;12 3b. KARTA AUDYTU ENERGETYCZNEGO EX-ANTE 
LOKALNEJ SIECI CIEPŁOWNICZEJ</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134"/>
  <sheetViews>
    <sheetView tabSelected="1" view="pageBreakPreview" zoomScale="60" zoomScaleNormal="90" workbookViewId="0">
      <selection activeCell="F15" sqref="F15"/>
    </sheetView>
  </sheetViews>
  <sheetFormatPr defaultRowHeight="15"/>
  <cols>
    <col min="1" max="1" width="5.625" style="116" customWidth="1"/>
    <col min="2" max="2" width="27" style="116" customWidth="1"/>
    <col min="3" max="3" width="11.25" style="116" customWidth="1"/>
    <col min="4" max="4" width="18.25" style="116" customWidth="1"/>
    <col min="5" max="5" width="18.125" style="116" customWidth="1"/>
    <col min="6" max="6" width="10" style="116" customWidth="1"/>
    <col min="7" max="7" width="8.75" style="116" customWidth="1"/>
    <col min="8" max="8" width="10.625" style="116" customWidth="1"/>
    <col min="9" max="9" width="19.375" style="116" customWidth="1"/>
    <col min="10" max="16384" width="9" style="116"/>
  </cols>
  <sheetData>
    <row r="1" spans="1:5" ht="17.45" customHeight="1">
      <c r="A1" s="213" t="s">
        <v>248</v>
      </c>
      <c r="B1" s="1211" t="s">
        <v>371</v>
      </c>
      <c r="C1" s="1212"/>
      <c r="D1" s="1212"/>
      <c r="E1" s="1213"/>
    </row>
    <row r="2" spans="1:5">
      <c r="A2" s="117" t="s">
        <v>4</v>
      </c>
      <c r="B2" s="1214" t="s">
        <v>372</v>
      </c>
      <c r="C2" s="1214"/>
      <c r="D2" s="1214"/>
      <c r="E2" s="1214"/>
    </row>
    <row r="3" spans="1:5" s="27" customFormat="1" ht="30" customHeight="1">
      <c r="A3" s="206" t="s">
        <v>0</v>
      </c>
      <c r="B3" s="1215" t="s">
        <v>360</v>
      </c>
      <c r="C3" s="1216"/>
      <c r="D3" s="207" t="s">
        <v>24</v>
      </c>
      <c r="E3" s="207" t="s">
        <v>373</v>
      </c>
    </row>
    <row r="4" spans="1:5" s="514" customFormat="1" ht="36.75" customHeight="1">
      <c r="A4" s="513" t="s">
        <v>374</v>
      </c>
      <c r="B4" s="1217" t="str">
        <f>'Wykaz audytów'!B3</f>
        <v>Świętokrzyski Urząd Celno - Skarbowy</v>
      </c>
      <c r="C4" s="1217"/>
      <c r="D4" s="622" t="str">
        <f>'Wykaz audytów'!C3</f>
        <v>ul. Wesoła 56, 25-363 Kielce</v>
      </c>
      <c r="E4" s="623">
        <v>1439.16</v>
      </c>
    </row>
    <row r="5" spans="1:5" s="514" customFormat="1" ht="13.9" customHeight="1">
      <c r="A5" s="513" t="s">
        <v>375</v>
      </c>
      <c r="B5" s="1217"/>
      <c r="C5" s="1217"/>
      <c r="D5" s="561"/>
      <c r="E5" s="561"/>
    </row>
    <row r="6" spans="1:5" s="514" customFormat="1" ht="13.9" customHeight="1">
      <c r="A6" s="513" t="s">
        <v>376</v>
      </c>
      <c r="B6" s="1217"/>
      <c r="C6" s="1217"/>
      <c r="D6" s="561"/>
      <c r="E6" s="561"/>
    </row>
    <row r="7" spans="1:5" s="514" customFormat="1" ht="13.9" customHeight="1">
      <c r="A7" s="513" t="s">
        <v>377</v>
      </c>
      <c r="B7" s="1217"/>
      <c r="C7" s="1217"/>
      <c r="D7" s="561"/>
      <c r="E7" s="561"/>
    </row>
    <row r="8" spans="1:5" s="514" customFormat="1" ht="13.9" customHeight="1">
      <c r="A8" s="513" t="s">
        <v>378</v>
      </c>
      <c r="B8" s="1217"/>
      <c r="C8" s="1217"/>
      <c r="D8" s="561"/>
      <c r="E8" s="561"/>
    </row>
    <row r="9" spans="1:5" ht="13.9" customHeight="1">
      <c r="A9" s="208"/>
      <c r="B9" s="1218" t="s">
        <v>379</v>
      </c>
      <c r="C9" s="1218"/>
      <c r="D9" s="561"/>
      <c r="E9" s="561"/>
    </row>
    <row r="10" spans="1:5" ht="13.9" customHeight="1">
      <c r="A10" s="214" t="s">
        <v>5</v>
      </c>
      <c r="B10" s="1214" t="s">
        <v>380</v>
      </c>
      <c r="C10" s="1214"/>
      <c r="D10" s="1214"/>
      <c r="E10" s="1214"/>
    </row>
    <row r="11" spans="1:5" s="27" customFormat="1" ht="30" customHeight="1">
      <c r="A11" s="206" t="s">
        <v>0</v>
      </c>
      <c r="B11" s="1215" t="s">
        <v>361</v>
      </c>
      <c r="C11" s="1216"/>
      <c r="D11" s="207" t="s">
        <v>362</v>
      </c>
      <c r="E11" s="207" t="s">
        <v>381</v>
      </c>
    </row>
    <row r="12" spans="1:5" s="514" customFormat="1" ht="13.9" customHeight="1">
      <c r="A12" s="513" t="s">
        <v>382</v>
      </c>
      <c r="B12" s="1217"/>
      <c r="C12" s="1217"/>
      <c r="D12" s="561"/>
      <c r="E12" s="561"/>
    </row>
    <row r="13" spans="1:5" s="514" customFormat="1" ht="13.9" customHeight="1">
      <c r="A13" s="513" t="s">
        <v>383</v>
      </c>
      <c r="B13" s="1217"/>
      <c r="C13" s="1217"/>
      <c r="D13" s="561"/>
      <c r="E13" s="561"/>
    </row>
    <row r="14" spans="1:5" s="514" customFormat="1" ht="13.9" customHeight="1">
      <c r="A14" s="513" t="s">
        <v>384</v>
      </c>
      <c r="B14" s="1217"/>
      <c r="C14" s="1217"/>
      <c r="D14" s="561"/>
      <c r="E14" s="561"/>
    </row>
    <row r="15" spans="1:5" s="514" customFormat="1" ht="13.9" customHeight="1">
      <c r="A15" s="513" t="s">
        <v>385</v>
      </c>
      <c r="B15" s="1217"/>
      <c r="C15" s="1217"/>
      <c r="D15" s="561"/>
      <c r="E15" s="561"/>
    </row>
    <row r="16" spans="1:5" s="514" customFormat="1" ht="13.9" customHeight="1">
      <c r="A16" s="513" t="s">
        <v>386</v>
      </c>
      <c r="B16" s="1217"/>
      <c r="C16" s="1217"/>
      <c r="D16" s="561"/>
      <c r="E16" s="561"/>
    </row>
    <row r="17" spans="1:5" ht="13.9" customHeight="1">
      <c r="A17" s="208"/>
      <c r="B17" s="1218" t="s">
        <v>379</v>
      </c>
      <c r="C17" s="1218"/>
      <c r="D17" s="561"/>
      <c r="E17" s="561"/>
    </row>
    <row r="18" spans="1:5" ht="13.9" customHeight="1">
      <c r="A18" s="214" t="s">
        <v>7</v>
      </c>
      <c r="B18" s="1214" t="s">
        <v>387</v>
      </c>
      <c r="C18" s="1214"/>
      <c r="D18" s="1214"/>
      <c r="E18" s="1214"/>
    </row>
    <row r="19" spans="1:5" s="27" customFormat="1" ht="30" customHeight="1">
      <c r="A19" s="206" t="s">
        <v>0</v>
      </c>
      <c r="B19" s="1215" t="s">
        <v>363</v>
      </c>
      <c r="C19" s="1216"/>
      <c r="D19" s="207" t="s">
        <v>362</v>
      </c>
      <c r="E19" s="207" t="s">
        <v>388</v>
      </c>
    </row>
    <row r="20" spans="1:5" s="514" customFormat="1" ht="13.9" customHeight="1">
      <c r="A20" s="513" t="s">
        <v>389</v>
      </c>
      <c r="B20" s="1217"/>
      <c r="C20" s="1217"/>
      <c r="D20" s="561"/>
      <c r="E20" s="561"/>
    </row>
    <row r="21" spans="1:5" s="514" customFormat="1" ht="13.9" customHeight="1">
      <c r="A21" s="513" t="s">
        <v>390</v>
      </c>
      <c r="B21" s="1217"/>
      <c r="C21" s="1217"/>
      <c r="D21" s="561"/>
      <c r="E21" s="561"/>
    </row>
    <row r="22" spans="1:5" s="514" customFormat="1" ht="13.9" customHeight="1">
      <c r="A22" s="513" t="s">
        <v>391</v>
      </c>
      <c r="B22" s="1217"/>
      <c r="C22" s="1217"/>
      <c r="D22" s="561"/>
      <c r="E22" s="561"/>
    </row>
    <row r="23" spans="1:5" s="514" customFormat="1" ht="13.9" customHeight="1">
      <c r="A23" s="513" t="s">
        <v>392</v>
      </c>
      <c r="B23" s="1217"/>
      <c r="C23" s="1217"/>
      <c r="D23" s="561"/>
      <c r="E23" s="561"/>
    </row>
    <row r="24" spans="1:5" s="514" customFormat="1" ht="13.9" customHeight="1">
      <c r="A24" s="513" t="s">
        <v>393</v>
      </c>
      <c r="B24" s="1217"/>
      <c r="C24" s="1217"/>
      <c r="D24" s="561"/>
      <c r="E24" s="561"/>
    </row>
    <row r="25" spans="1:5" ht="13.9" customHeight="1">
      <c r="A25" s="208"/>
      <c r="B25" s="1218" t="s">
        <v>379</v>
      </c>
      <c r="C25" s="1218"/>
      <c r="D25" s="561"/>
      <c r="E25" s="561"/>
    </row>
    <row r="26" spans="1:5">
      <c r="A26" s="213" t="s">
        <v>268</v>
      </c>
      <c r="B26" s="1038" t="s">
        <v>249</v>
      </c>
      <c r="C26" s="1038"/>
      <c r="D26" s="1038"/>
      <c r="E26" s="1038"/>
    </row>
    <row r="27" spans="1:5" s="27" customFormat="1" ht="27.6" customHeight="1">
      <c r="A27" s="206" t="s">
        <v>0</v>
      </c>
      <c r="B27" s="1215" t="s">
        <v>149</v>
      </c>
      <c r="C27" s="1216"/>
      <c r="D27" s="207" t="s">
        <v>394</v>
      </c>
      <c r="E27" s="206" t="s">
        <v>395</v>
      </c>
    </row>
    <row r="28" spans="1:5" s="516" customFormat="1" ht="13.9" customHeight="1">
      <c r="A28" s="515" t="s">
        <v>4</v>
      </c>
      <c r="B28" s="1219" t="s">
        <v>263</v>
      </c>
      <c r="C28" s="1219"/>
      <c r="D28" s="561"/>
      <c r="E28" s="561"/>
    </row>
    <row r="29" spans="1:5" ht="13.9" customHeight="1">
      <c r="A29" s="208" t="s">
        <v>5</v>
      </c>
      <c r="B29" s="1109" t="s">
        <v>264</v>
      </c>
      <c r="C29" s="1109"/>
      <c r="D29" s="625">
        <f>'2a. Opis techn. bud.'!H11</f>
        <v>363</v>
      </c>
      <c r="E29" s="626">
        <f>'2a. Opis techn. bud.'!J11</f>
        <v>56265</v>
      </c>
    </row>
    <row r="30" spans="1:5" ht="13.9" customHeight="1">
      <c r="A30" s="208" t="s">
        <v>7</v>
      </c>
      <c r="B30" s="1109" t="s">
        <v>265</v>
      </c>
      <c r="C30" s="1109"/>
      <c r="D30" s="561"/>
      <c r="E30" s="561"/>
    </row>
    <row r="31" spans="1:5" ht="13.9" customHeight="1">
      <c r="A31" s="208" t="s">
        <v>8</v>
      </c>
      <c r="B31" s="1109" t="s">
        <v>266</v>
      </c>
      <c r="C31" s="1001"/>
      <c r="D31" s="561"/>
      <c r="E31" s="561"/>
    </row>
    <row r="32" spans="1:5" ht="13.9" customHeight="1">
      <c r="A32" s="208" t="s">
        <v>9</v>
      </c>
      <c r="B32" s="1223" t="s">
        <v>267</v>
      </c>
      <c r="C32" s="1223"/>
      <c r="D32" s="561"/>
      <c r="E32" s="561"/>
    </row>
    <row r="33" spans="1:5">
      <c r="A33" s="213" t="s">
        <v>281</v>
      </c>
      <c r="B33" s="1038" t="s">
        <v>269</v>
      </c>
      <c r="C33" s="1038"/>
      <c r="D33" s="1038"/>
      <c r="E33" s="1038"/>
    </row>
    <row r="34" spans="1:5" ht="15.75">
      <c r="A34" s="208" t="s">
        <v>4</v>
      </c>
      <c r="B34" s="1218" t="s">
        <v>396</v>
      </c>
      <c r="C34" s="1218"/>
      <c r="D34" s="625">
        <f>'2a. Opis techn. bud.'!H22</f>
        <v>374.86</v>
      </c>
      <c r="E34" s="626">
        <f>'2a. Opis techn. bud.'!J22</f>
        <v>371855.9</v>
      </c>
    </row>
    <row r="35" spans="1:5" ht="15.75">
      <c r="A35" s="208" t="s">
        <v>5</v>
      </c>
      <c r="B35" s="1109" t="s">
        <v>397</v>
      </c>
      <c r="C35" s="1109"/>
      <c r="D35" s="625">
        <f>'2a. Opis techn. bud.'!H24</f>
        <v>12.54</v>
      </c>
      <c r="E35" s="626">
        <f>'2a. Opis techn. bud.'!J24</f>
        <v>19429.25</v>
      </c>
    </row>
    <row r="36" spans="1:5" ht="15.75">
      <c r="A36" s="208" t="s">
        <v>7</v>
      </c>
      <c r="B36" s="1109" t="s">
        <v>398</v>
      </c>
      <c r="C36" s="1109"/>
      <c r="D36" s="561"/>
      <c r="E36" s="561"/>
    </row>
    <row r="37" spans="1:5" ht="15.75">
      <c r="A37" s="208" t="s">
        <v>8</v>
      </c>
      <c r="B37" s="1109" t="s">
        <v>267</v>
      </c>
      <c r="C37" s="1001"/>
      <c r="D37" s="561"/>
      <c r="E37" s="561"/>
    </row>
    <row r="38" spans="1:5" ht="27" customHeight="1">
      <c r="A38" s="213" t="s">
        <v>291</v>
      </c>
      <c r="B38" s="1220" t="s">
        <v>399</v>
      </c>
      <c r="C38" s="1221"/>
      <c r="D38" s="1221"/>
      <c r="E38" s="1222"/>
    </row>
    <row r="39" spans="1:5" s="217" customFormat="1">
      <c r="A39" s="206" t="s">
        <v>0</v>
      </c>
      <c r="B39" s="1215" t="s">
        <v>149</v>
      </c>
      <c r="C39" s="1216"/>
      <c r="D39" s="215" t="s">
        <v>400</v>
      </c>
      <c r="E39" s="216" t="s">
        <v>395</v>
      </c>
    </row>
    <row r="40" spans="1:5" ht="15.75">
      <c r="A40" s="218" t="s">
        <v>4</v>
      </c>
      <c r="B40" s="1109" t="s">
        <v>401</v>
      </c>
      <c r="C40" s="1109"/>
      <c r="D40" s="561"/>
      <c r="E40" s="561"/>
    </row>
    <row r="41" spans="1:5" ht="15.75">
      <c r="A41" s="218" t="s">
        <v>402</v>
      </c>
      <c r="B41" s="1109" t="s">
        <v>403</v>
      </c>
      <c r="C41" s="1109"/>
      <c r="D41" s="624">
        <f>'2a. Opis techn. bud.'!F33</f>
        <v>79</v>
      </c>
      <c r="E41" s="625">
        <v>185650</v>
      </c>
    </row>
    <row r="42" spans="1:5" ht="15.75">
      <c r="A42" s="218" t="s">
        <v>404</v>
      </c>
      <c r="B42" s="1109" t="s">
        <v>405</v>
      </c>
      <c r="C42" s="1109"/>
      <c r="D42" s="624">
        <f>D41</f>
        <v>79</v>
      </c>
      <c r="E42" s="625">
        <v>19750</v>
      </c>
    </row>
    <row r="43" spans="1:5" ht="15.75">
      <c r="A43" s="218" t="s">
        <v>406</v>
      </c>
      <c r="B43" s="1112" t="s">
        <v>407</v>
      </c>
      <c r="C43" s="1108"/>
      <c r="D43" s="561">
        <v>1</v>
      </c>
      <c r="E43" s="561"/>
    </row>
    <row r="44" spans="1:5" ht="15.75">
      <c r="A44" s="218" t="s">
        <v>5</v>
      </c>
      <c r="B44" s="1109" t="s">
        <v>408</v>
      </c>
      <c r="C44" s="1109"/>
      <c r="D44" s="561"/>
      <c r="E44" s="561"/>
    </row>
    <row r="45" spans="1:5" ht="15.75">
      <c r="A45" s="218" t="s">
        <v>402</v>
      </c>
      <c r="B45" s="1109" t="s">
        <v>403</v>
      </c>
      <c r="C45" s="1109"/>
      <c r="D45" s="561"/>
      <c r="E45" s="561"/>
    </row>
    <row r="46" spans="1:5" ht="15.75">
      <c r="A46" s="218" t="s">
        <v>404</v>
      </c>
      <c r="B46" s="1109" t="s">
        <v>405</v>
      </c>
      <c r="C46" s="1109"/>
      <c r="D46" s="561"/>
      <c r="E46" s="561"/>
    </row>
    <row r="47" spans="1:5" ht="15.75">
      <c r="A47" s="218" t="s">
        <v>406</v>
      </c>
      <c r="B47" s="1112" t="s">
        <v>407</v>
      </c>
      <c r="C47" s="1108"/>
      <c r="D47" s="561"/>
      <c r="E47" s="561"/>
    </row>
    <row r="48" spans="1:5" ht="15.75">
      <c r="A48" s="218" t="s">
        <v>7</v>
      </c>
      <c r="B48" s="1109" t="s">
        <v>606</v>
      </c>
      <c r="C48" s="1109"/>
      <c r="D48" s="561"/>
      <c r="E48" s="561"/>
    </row>
    <row r="49" spans="1:5">
      <c r="A49" s="213" t="s">
        <v>296</v>
      </c>
      <c r="B49" s="1038" t="s">
        <v>292</v>
      </c>
      <c r="C49" s="1038"/>
      <c r="D49" s="1038"/>
      <c r="E49" s="1038"/>
    </row>
    <row r="50" spans="1:5" ht="15.75">
      <c r="A50" s="218" t="s">
        <v>4</v>
      </c>
      <c r="B50" s="1109" t="s">
        <v>409</v>
      </c>
      <c r="C50" s="1109"/>
      <c r="D50" s="561"/>
      <c r="E50" s="561">
        <v>25000</v>
      </c>
    </row>
    <row r="51" spans="1:5" ht="15.75">
      <c r="A51" s="218" t="s">
        <v>5</v>
      </c>
      <c r="B51" s="1112" t="s">
        <v>292</v>
      </c>
      <c r="C51" s="1108"/>
      <c r="D51" s="561"/>
      <c r="E51" s="561"/>
    </row>
    <row r="52" spans="1:5" s="29" customFormat="1" ht="25.9" customHeight="1">
      <c r="A52" s="210" t="s">
        <v>312</v>
      </c>
      <c r="B52" s="1224" t="s">
        <v>410</v>
      </c>
      <c r="C52" s="1225"/>
      <c r="D52" s="1225"/>
      <c r="E52" s="1226"/>
    </row>
    <row r="53" spans="1:5" s="217" customFormat="1">
      <c r="A53" s="206" t="s">
        <v>0</v>
      </c>
      <c r="B53" s="1215" t="s">
        <v>149</v>
      </c>
      <c r="C53" s="1216"/>
      <c r="D53" s="215" t="s">
        <v>411</v>
      </c>
      <c r="E53" s="216" t="s">
        <v>395</v>
      </c>
    </row>
    <row r="54" spans="1:5" ht="15.75">
      <c r="A54" s="218" t="s">
        <v>4</v>
      </c>
      <c r="B54" s="1109" t="s">
        <v>304</v>
      </c>
      <c r="C54" s="1109"/>
      <c r="D54" s="561"/>
      <c r="E54" s="561"/>
    </row>
    <row r="55" spans="1:5" ht="15.75">
      <c r="A55" s="218" t="s">
        <v>412</v>
      </c>
      <c r="B55" s="1109" t="s">
        <v>413</v>
      </c>
      <c r="C55" s="1109"/>
      <c r="D55" s="561"/>
      <c r="E55" s="561"/>
    </row>
    <row r="56" spans="1:5" ht="15.75">
      <c r="A56" s="218" t="s">
        <v>414</v>
      </c>
      <c r="B56" s="1109" t="s">
        <v>415</v>
      </c>
      <c r="C56" s="1109"/>
      <c r="D56" s="561"/>
      <c r="E56" s="561"/>
    </row>
    <row r="57" spans="1:5" ht="15.75">
      <c r="A57" s="218" t="s">
        <v>5</v>
      </c>
      <c r="B57" s="1109" t="s">
        <v>305</v>
      </c>
      <c r="C57" s="1109"/>
      <c r="D57" s="561"/>
      <c r="E57" s="561"/>
    </row>
    <row r="58" spans="1:5" ht="15.75">
      <c r="A58" s="218" t="s">
        <v>412</v>
      </c>
      <c r="B58" s="1109" t="s">
        <v>413</v>
      </c>
      <c r="C58" s="1109"/>
      <c r="D58" s="561"/>
      <c r="E58" s="561"/>
    </row>
    <row r="59" spans="1:5" ht="15.75">
      <c r="A59" s="218" t="s">
        <v>414</v>
      </c>
      <c r="B59" s="1109" t="s">
        <v>415</v>
      </c>
      <c r="C59" s="1109"/>
      <c r="D59" s="561"/>
      <c r="E59" s="561"/>
    </row>
    <row r="60" spans="1:5" ht="15.75">
      <c r="A60" s="218" t="s">
        <v>7</v>
      </c>
      <c r="B60" s="1109" t="s">
        <v>416</v>
      </c>
      <c r="C60" s="1109"/>
      <c r="D60" s="561"/>
      <c r="E60" s="561"/>
    </row>
    <row r="61" spans="1:5" ht="15.75">
      <c r="A61" s="218" t="s">
        <v>412</v>
      </c>
      <c r="B61" s="1109" t="s">
        <v>413</v>
      </c>
      <c r="C61" s="1109"/>
      <c r="D61" s="561"/>
      <c r="E61" s="561"/>
    </row>
    <row r="62" spans="1:5" ht="15.75">
      <c r="A62" s="218" t="s">
        <v>414</v>
      </c>
      <c r="B62" s="1109" t="s">
        <v>415</v>
      </c>
      <c r="C62" s="1109"/>
      <c r="D62" s="561"/>
      <c r="E62" s="561"/>
    </row>
    <row r="63" spans="1:5" ht="15.75">
      <c r="A63" s="218" t="s">
        <v>8</v>
      </c>
      <c r="B63" s="1109" t="s">
        <v>307</v>
      </c>
      <c r="C63" s="1109"/>
      <c r="D63" s="561"/>
      <c r="E63" s="561"/>
    </row>
    <row r="64" spans="1:5" ht="15.75">
      <c r="A64" s="218" t="s">
        <v>412</v>
      </c>
      <c r="B64" s="1109" t="s">
        <v>413</v>
      </c>
      <c r="C64" s="1109"/>
      <c r="D64" s="561"/>
      <c r="E64" s="561"/>
    </row>
    <row r="65" spans="1:5" ht="15.75">
      <c r="A65" s="218" t="s">
        <v>414</v>
      </c>
      <c r="B65" s="1109" t="s">
        <v>415</v>
      </c>
      <c r="C65" s="1109"/>
      <c r="D65" s="561"/>
      <c r="E65" s="561"/>
    </row>
    <row r="66" spans="1:5" ht="15.75">
      <c r="A66" s="218" t="s">
        <v>8</v>
      </c>
      <c r="B66" s="1109" t="s">
        <v>417</v>
      </c>
      <c r="C66" s="1109"/>
      <c r="D66" s="561"/>
      <c r="E66" s="561"/>
    </row>
    <row r="67" spans="1:5" ht="15.75">
      <c r="A67" s="218" t="s">
        <v>412</v>
      </c>
      <c r="B67" s="1109" t="s">
        <v>413</v>
      </c>
      <c r="C67" s="1109"/>
      <c r="D67" s="561"/>
      <c r="E67" s="561"/>
    </row>
    <row r="68" spans="1:5" ht="28.15" customHeight="1">
      <c r="A68" s="219" t="s">
        <v>315</v>
      </c>
      <c r="B68" s="1224" t="s">
        <v>418</v>
      </c>
      <c r="C68" s="1225"/>
      <c r="D68" s="1225"/>
      <c r="E68" s="1226"/>
    </row>
    <row r="69" spans="1:5" s="217" customFormat="1">
      <c r="A69" s="220" t="s">
        <v>0</v>
      </c>
      <c r="B69" s="1215" t="s">
        <v>149</v>
      </c>
      <c r="C69" s="1216"/>
      <c r="D69" s="215" t="s">
        <v>411</v>
      </c>
      <c r="E69" s="215" t="s">
        <v>395</v>
      </c>
    </row>
    <row r="70" spans="1:5" ht="15.75">
      <c r="A70" s="221" t="s">
        <v>4</v>
      </c>
      <c r="B70" s="1109" t="s">
        <v>308</v>
      </c>
      <c r="C70" s="1109"/>
      <c r="D70" s="561"/>
      <c r="E70" s="561"/>
    </row>
    <row r="71" spans="1:5" ht="15.75">
      <c r="A71" s="221" t="s">
        <v>412</v>
      </c>
      <c r="B71" s="1109" t="s">
        <v>419</v>
      </c>
      <c r="C71" s="1109"/>
      <c r="D71" s="561"/>
      <c r="E71" s="561"/>
    </row>
    <row r="72" spans="1:5" ht="15.75">
      <c r="A72" s="221" t="s">
        <v>414</v>
      </c>
      <c r="B72" s="1109" t="s">
        <v>420</v>
      </c>
      <c r="C72" s="1109"/>
      <c r="D72" s="561"/>
      <c r="E72" s="561"/>
    </row>
    <row r="73" spans="1:5" ht="15.75">
      <c r="A73" s="221" t="s">
        <v>5</v>
      </c>
      <c r="B73" s="1109" t="s">
        <v>309</v>
      </c>
      <c r="C73" s="1109"/>
      <c r="D73" s="561"/>
      <c r="E73" s="561"/>
    </row>
    <row r="74" spans="1:5" ht="15.75">
      <c r="A74" s="221" t="s">
        <v>412</v>
      </c>
      <c r="B74" s="1109" t="s">
        <v>413</v>
      </c>
      <c r="C74" s="1109"/>
      <c r="D74" s="561"/>
      <c r="E74" s="561"/>
    </row>
    <row r="75" spans="1:5" ht="15.75">
      <c r="A75" s="221" t="s">
        <v>414</v>
      </c>
      <c r="B75" s="1109" t="s">
        <v>420</v>
      </c>
      <c r="C75" s="1109"/>
      <c r="D75" s="561"/>
      <c r="E75" s="561"/>
    </row>
    <row r="76" spans="1:5" ht="15.75">
      <c r="A76" s="221" t="s">
        <v>7</v>
      </c>
      <c r="B76" s="1109" t="s">
        <v>310</v>
      </c>
      <c r="C76" s="1109"/>
      <c r="D76" s="561"/>
      <c r="E76" s="561"/>
    </row>
    <row r="77" spans="1:5" ht="15.75">
      <c r="A77" s="221" t="s">
        <v>412</v>
      </c>
      <c r="B77" s="1109" t="s">
        <v>421</v>
      </c>
      <c r="C77" s="1109"/>
      <c r="D77" s="561"/>
      <c r="E77" s="561"/>
    </row>
    <row r="78" spans="1:5" ht="15.75">
      <c r="A78" s="221" t="s">
        <v>414</v>
      </c>
      <c r="B78" s="1109" t="s">
        <v>420</v>
      </c>
      <c r="C78" s="1109"/>
      <c r="D78" s="561"/>
      <c r="E78" s="561"/>
    </row>
    <row r="79" spans="1:5" ht="15.75">
      <c r="A79" s="221" t="s">
        <v>8</v>
      </c>
      <c r="B79" s="1109" t="s">
        <v>311</v>
      </c>
      <c r="C79" s="1109"/>
      <c r="D79" s="561"/>
      <c r="E79" s="561"/>
    </row>
    <row r="80" spans="1:5" ht="15.75">
      <c r="A80" s="221" t="s">
        <v>412</v>
      </c>
      <c r="B80" s="1109" t="s">
        <v>421</v>
      </c>
      <c r="C80" s="1109"/>
      <c r="D80" s="561"/>
      <c r="E80" s="561"/>
    </row>
    <row r="81" spans="1:5" ht="15.75">
      <c r="A81" s="221" t="s">
        <v>414</v>
      </c>
      <c r="B81" s="1109" t="s">
        <v>420</v>
      </c>
      <c r="C81" s="1109"/>
      <c r="D81" s="561"/>
      <c r="E81" s="561"/>
    </row>
    <row r="82" spans="1:5" ht="15.75">
      <c r="A82" s="221" t="s">
        <v>9</v>
      </c>
      <c r="B82" s="1109" t="s">
        <v>267</v>
      </c>
      <c r="C82" s="1109"/>
      <c r="D82" s="561"/>
      <c r="E82" s="561"/>
    </row>
    <row r="83" spans="1:5" ht="15.75">
      <c r="A83" s="221" t="s">
        <v>412</v>
      </c>
      <c r="B83" s="1109" t="s">
        <v>421</v>
      </c>
      <c r="C83" s="1109"/>
      <c r="D83" s="561"/>
      <c r="E83" s="561"/>
    </row>
    <row r="84" spans="1:5" ht="15.75">
      <c r="A84" s="221" t="s">
        <v>414</v>
      </c>
      <c r="B84" s="1109" t="s">
        <v>420</v>
      </c>
      <c r="C84" s="1109"/>
      <c r="D84" s="561"/>
      <c r="E84" s="561"/>
    </row>
    <row r="85" spans="1:5">
      <c r="A85" s="222" t="s">
        <v>321</v>
      </c>
      <c r="B85" s="1038" t="s">
        <v>422</v>
      </c>
      <c r="C85" s="1038"/>
      <c r="D85" s="1038"/>
      <c r="E85" s="1038"/>
    </row>
    <row r="86" spans="1:5" s="217" customFormat="1">
      <c r="A86" s="206" t="s">
        <v>0</v>
      </c>
      <c r="B86" s="1215" t="s">
        <v>149</v>
      </c>
      <c r="C86" s="1216"/>
      <c r="D86" s="215" t="s">
        <v>411</v>
      </c>
      <c r="E86" s="215" t="s">
        <v>395</v>
      </c>
    </row>
    <row r="87" spans="1:5" ht="15.75">
      <c r="A87" s="218" t="s">
        <v>4</v>
      </c>
      <c r="B87" s="1109" t="s">
        <v>423</v>
      </c>
      <c r="C87" s="1109"/>
      <c r="D87" s="561"/>
      <c r="E87" s="561"/>
    </row>
    <row r="88" spans="1:5">
      <c r="A88" s="213" t="s">
        <v>329</v>
      </c>
      <c r="B88" s="1038" t="s">
        <v>592</v>
      </c>
      <c r="C88" s="1038"/>
      <c r="D88" s="1038"/>
      <c r="E88" s="1038"/>
    </row>
    <row r="89" spans="1:5" s="217" customFormat="1">
      <c r="A89" s="206" t="s">
        <v>0</v>
      </c>
      <c r="B89" s="1215" t="s">
        <v>149</v>
      </c>
      <c r="C89" s="1216"/>
      <c r="D89" s="215" t="s">
        <v>424</v>
      </c>
      <c r="E89" s="215" t="s">
        <v>395</v>
      </c>
    </row>
    <row r="90" spans="1:5" ht="15.75">
      <c r="A90" s="218" t="s">
        <v>4</v>
      </c>
      <c r="B90" s="1109" t="s">
        <v>593</v>
      </c>
      <c r="C90" s="1109"/>
      <c r="D90" s="561"/>
      <c r="E90" s="561"/>
    </row>
    <row r="91" spans="1:5" ht="15.75">
      <c r="A91" s="218" t="s">
        <v>5</v>
      </c>
      <c r="B91" s="1109" t="s">
        <v>594</v>
      </c>
      <c r="C91" s="1109"/>
      <c r="D91" s="561"/>
      <c r="E91" s="561"/>
    </row>
    <row r="92" spans="1:5" ht="15.75">
      <c r="A92" s="218" t="s">
        <v>7</v>
      </c>
      <c r="B92" s="1109" t="s">
        <v>595</v>
      </c>
      <c r="C92" s="1109"/>
      <c r="D92" s="561"/>
      <c r="E92" s="561"/>
    </row>
    <row r="93" spans="1:5">
      <c r="A93" s="213" t="s">
        <v>337</v>
      </c>
      <c r="B93" s="1038" t="s">
        <v>322</v>
      </c>
      <c r="C93" s="1038"/>
      <c r="D93" s="1038"/>
      <c r="E93" s="1038"/>
    </row>
    <row r="94" spans="1:5" s="217" customFormat="1">
      <c r="A94" s="206" t="s">
        <v>0</v>
      </c>
      <c r="B94" s="1215" t="s">
        <v>149</v>
      </c>
      <c r="C94" s="1216"/>
      <c r="D94" s="215" t="s">
        <v>388</v>
      </c>
      <c r="E94" s="215" t="s">
        <v>395</v>
      </c>
    </row>
    <row r="95" spans="1:5" ht="15.75">
      <c r="A95" s="218" t="s">
        <v>4</v>
      </c>
      <c r="B95" s="1109" t="s">
        <v>327</v>
      </c>
      <c r="C95" s="1109"/>
      <c r="D95" s="561"/>
      <c r="E95" s="561"/>
    </row>
    <row r="96" spans="1:5" ht="15.75">
      <c r="A96" s="218" t="s">
        <v>5</v>
      </c>
      <c r="B96" s="1109" t="s">
        <v>425</v>
      </c>
      <c r="C96" s="1109"/>
      <c r="D96" s="561"/>
      <c r="E96" s="561"/>
    </row>
    <row r="97" spans="1:10" ht="15.75">
      <c r="A97" s="218" t="s">
        <v>7</v>
      </c>
      <c r="B97" s="1227" t="s">
        <v>267</v>
      </c>
      <c r="C97" s="1227"/>
      <c r="D97" s="561"/>
      <c r="E97" s="561"/>
    </row>
    <row r="98" spans="1:10">
      <c r="A98" s="213" t="s">
        <v>343</v>
      </c>
      <c r="B98" s="1038" t="s">
        <v>330</v>
      </c>
      <c r="C98" s="1038"/>
      <c r="D98" s="1038"/>
      <c r="E98" s="1038"/>
    </row>
    <row r="99" spans="1:10" s="217" customFormat="1">
      <c r="A99" s="206" t="s">
        <v>0</v>
      </c>
      <c r="B99" s="1215" t="s">
        <v>149</v>
      </c>
      <c r="C99" s="1216"/>
      <c r="D99" s="215" t="s">
        <v>400</v>
      </c>
      <c r="E99" s="215" t="s">
        <v>395</v>
      </c>
    </row>
    <row r="100" spans="1:10" ht="15.75">
      <c r="A100" s="218" t="s">
        <v>4</v>
      </c>
      <c r="B100" s="1109" t="s">
        <v>335</v>
      </c>
      <c r="C100" s="1109"/>
      <c r="D100" s="561"/>
      <c r="E100" s="561"/>
    </row>
    <row r="101" spans="1:10" ht="15.75">
      <c r="A101" s="218" t="s">
        <v>5</v>
      </c>
      <c r="B101" s="1109" t="s">
        <v>336</v>
      </c>
      <c r="C101" s="1109"/>
      <c r="D101" s="561"/>
      <c r="E101" s="561"/>
    </row>
    <row r="102" spans="1:10" ht="15.75">
      <c r="A102" s="218" t="s">
        <v>7</v>
      </c>
      <c r="B102" s="1227" t="s">
        <v>267</v>
      </c>
      <c r="C102" s="1227"/>
      <c r="D102" s="561"/>
      <c r="E102" s="561"/>
    </row>
    <row r="103" spans="1:10">
      <c r="A103" s="213" t="s">
        <v>344</v>
      </c>
      <c r="B103" s="1038" t="s">
        <v>338</v>
      </c>
      <c r="C103" s="1038"/>
      <c r="D103" s="1038"/>
      <c r="E103" s="1038"/>
    </row>
    <row r="104" spans="1:10" s="217" customFormat="1" ht="28.9" customHeight="1">
      <c r="A104" s="206" t="s">
        <v>0</v>
      </c>
      <c r="B104" s="1215" t="s">
        <v>149</v>
      </c>
      <c r="C104" s="1216"/>
      <c r="D104" s="223" t="s">
        <v>426</v>
      </c>
      <c r="E104" s="215" t="s">
        <v>395</v>
      </c>
    </row>
    <row r="105" spans="1:10" ht="15.75">
      <c r="A105" s="218" t="s">
        <v>4</v>
      </c>
      <c r="B105" s="1109" t="s">
        <v>341</v>
      </c>
      <c r="C105" s="1109"/>
      <c r="D105" s="561"/>
      <c r="E105" s="561"/>
    </row>
    <row r="106" spans="1:10" ht="15.75">
      <c r="A106" s="218" t="s">
        <v>5</v>
      </c>
      <c r="B106" s="1109" t="s">
        <v>342</v>
      </c>
      <c r="C106" s="1109"/>
      <c r="D106" s="624">
        <f>'2a. Opis techn. bud.'!D84</f>
        <v>275</v>
      </c>
      <c r="E106" s="626">
        <f>'2a. Opis techn. bud.'!J84</f>
        <v>78407.12</v>
      </c>
    </row>
    <row r="107" spans="1:10" ht="75">
      <c r="A107" s="218" t="s">
        <v>7</v>
      </c>
      <c r="B107" s="1227" t="s">
        <v>267</v>
      </c>
      <c r="C107" s="1227"/>
      <c r="D107" s="627" t="str">
        <f>'2a. Opis techn. bud.'!D85:E85</f>
        <v>Wymiana instalacji elektrycznej uzupełnienie zniszczonych przy modernizacji tynków</v>
      </c>
      <c r="E107" s="628">
        <f>'2a. Opis techn. bud.'!J85</f>
        <v>38250</v>
      </c>
      <c r="F107" s="621"/>
    </row>
    <row r="108" spans="1:10">
      <c r="A108" s="213" t="s">
        <v>348</v>
      </c>
      <c r="B108" s="1038" t="s">
        <v>601</v>
      </c>
      <c r="C108" s="1038"/>
      <c r="D108" s="1038"/>
      <c r="E108" s="1038"/>
    </row>
    <row r="109" spans="1:10" s="217" customFormat="1" ht="28.9" customHeight="1">
      <c r="A109" s="206" t="s">
        <v>0</v>
      </c>
      <c r="B109" s="1215" t="s">
        <v>149</v>
      </c>
      <c r="C109" s="1216"/>
      <c r="D109" s="223" t="s">
        <v>602</v>
      </c>
      <c r="E109" s="215" t="s">
        <v>395</v>
      </c>
    </row>
    <row r="110" spans="1:10" ht="15.75">
      <c r="A110" s="218" t="s">
        <v>4</v>
      </c>
      <c r="B110" s="1109" t="s">
        <v>598</v>
      </c>
      <c r="C110" s="1109"/>
      <c r="D110" s="561"/>
      <c r="E110" s="561"/>
    </row>
    <row r="111" spans="1:10" ht="31.5" customHeight="1" thickBot="1">
      <c r="A111" s="213" t="s">
        <v>429</v>
      </c>
      <c r="B111" s="1228" t="s">
        <v>427</v>
      </c>
      <c r="C111" s="1228"/>
      <c r="D111" s="1228"/>
      <c r="E111" s="1228"/>
    </row>
    <row r="112" spans="1:10" ht="21" customHeight="1">
      <c r="A112" s="190" t="s">
        <v>4</v>
      </c>
      <c r="B112" s="1052" t="s">
        <v>428</v>
      </c>
      <c r="C112" s="1053" t="s">
        <v>347</v>
      </c>
      <c r="D112" s="224" t="s">
        <v>277</v>
      </c>
      <c r="E112" s="560"/>
      <c r="F112" s="175"/>
      <c r="G112" s="175"/>
      <c r="H112" s="173"/>
      <c r="I112" s="173"/>
      <c r="J112" s="118"/>
    </row>
    <row r="113" spans="1:10" ht="15.75" thickBot="1">
      <c r="A113" s="213" t="s">
        <v>432</v>
      </c>
      <c r="B113" s="1038" t="s">
        <v>430</v>
      </c>
      <c r="C113" s="1038"/>
      <c r="D113" s="1038"/>
      <c r="E113" s="1038"/>
    </row>
    <row r="114" spans="1:10" ht="18" customHeight="1" thickBot="1">
      <c r="A114" s="190" t="s">
        <v>4</v>
      </c>
      <c r="B114" s="1052" t="s">
        <v>424</v>
      </c>
      <c r="C114" s="1053" t="s">
        <v>347</v>
      </c>
      <c r="D114" s="224" t="s">
        <v>277</v>
      </c>
      <c r="E114" s="560"/>
      <c r="F114" s="175"/>
      <c r="G114" s="175"/>
      <c r="H114" s="173"/>
      <c r="I114" s="173"/>
      <c r="J114" s="118"/>
    </row>
    <row r="115" spans="1:10" ht="18" customHeight="1">
      <c r="A115" s="190" t="s">
        <v>5</v>
      </c>
      <c r="B115" s="1052" t="s">
        <v>431</v>
      </c>
      <c r="C115" s="1053" t="s">
        <v>347</v>
      </c>
      <c r="D115" s="224" t="s">
        <v>277</v>
      </c>
      <c r="E115" s="560"/>
      <c r="F115" s="175"/>
      <c r="G115" s="175"/>
      <c r="H115" s="173"/>
      <c r="I115" s="173"/>
      <c r="J115" s="118"/>
    </row>
    <row r="116" spans="1:10" ht="15.75" thickBot="1">
      <c r="A116" s="213" t="s">
        <v>436</v>
      </c>
      <c r="B116" s="1038" t="s">
        <v>433</v>
      </c>
      <c r="C116" s="1038"/>
      <c r="D116" s="1038"/>
      <c r="E116" s="1038"/>
    </row>
    <row r="117" spans="1:10" ht="18" customHeight="1" thickBot="1">
      <c r="A117" s="190" t="s">
        <v>4</v>
      </c>
      <c r="B117" s="1052" t="s">
        <v>424</v>
      </c>
      <c r="C117" s="1053" t="s">
        <v>347</v>
      </c>
      <c r="D117" s="224" t="s">
        <v>277</v>
      </c>
      <c r="E117" s="560"/>
      <c r="F117" s="175"/>
      <c r="G117" s="175"/>
      <c r="H117" s="173"/>
      <c r="I117" s="173"/>
      <c r="J117" s="118"/>
    </row>
    <row r="118" spans="1:10" ht="18" customHeight="1">
      <c r="A118" s="190" t="s">
        <v>5</v>
      </c>
      <c r="B118" s="1052" t="s">
        <v>434</v>
      </c>
      <c r="C118" s="1053" t="s">
        <v>347</v>
      </c>
      <c r="D118" s="224" t="s">
        <v>435</v>
      </c>
      <c r="E118" s="560"/>
      <c r="F118" s="175"/>
      <c r="G118" s="175"/>
      <c r="H118" s="173"/>
      <c r="I118" s="173"/>
      <c r="J118" s="118"/>
    </row>
    <row r="119" spans="1:10" ht="15.75" thickBot="1">
      <c r="A119" s="213" t="s">
        <v>603</v>
      </c>
      <c r="B119" s="1038" t="s">
        <v>437</v>
      </c>
      <c r="C119" s="1038"/>
      <c r="D119" s="1038"/>
      <c r="E119" s="1038"/>
    </row>
    <row r="120" spans="1:10" ht="21" customHeight="1">
      <c r="A120" s="190" t="s">
        <v>4</v>
      </c>
      <c r="B120" s="1052" t="s">
        <v>438</v>
      </c>
      <c r="C120" s="1053" t="s">
        <v>347</v>
      </c>
      <c r="D120" s="224" t="s">
        <v>277</v>
      </c>
      <c r="E120" s="629">
        <v>1</v>
      </c>
      <c r="F120" s="175"/>
      <c r="G120" s="175"/>
      <c r="H120" s="173"/>
      <c r="I120" s="173"/>
      <c r="J120" s="118"/>
    </row>
    <row r="123" spans="1:10" s="225" customFormat="1">
      <c r="A123" s="1230" t="s">
        <v>349</v>
      </c>
      <c r="B123" s="1231"/>
      <c r="C123" s="1231"/>
      <c r="D123" s="1231"/>
      <c r="E123" s="1232"/>
    </row>
    <row r="124" spans="1:10" s="225" customFormat="1" ht="18.600000000000001" customHeight="1">
      <c r="A124" s="226" t="s">
        <v>4</v>
      </c>
      <c r="B124" s="1229" t="s">
        <v>350</v>
      </c>
      <c r="C124" s="1229"/>
      <c r="D124" s="227" t="s">
        <v>347</v>
      </c>
      <c r="E124" s="560"/>
      <c r="F124" s="228"/>
      <c r="G124" s="228"/>
      <c r="H124" s="229"/>
      <c r="I124" s="229"/>
      <c r="J124" s="230"/>
    </row>
    <row r="125" spans="1:10" s="225" customFormat="1" ht="30" customHeight="1">
      <c r="A125" s="226" t="s">
        <v>5</v>
      </c>
      <c r="B125" s="1229" t="s">
        <v>351</v>
      </c>
      <c r="C125" s="1229" t="s">
        <v>347</v>
      </c>
      <c r="D125" s="227" t="s">
        <v>347</v>
      </c>
      <c r="E125" s="560"/>
      <c r="F125" s="228"/>
      <c r="G125" s="228"/>
      <c r="H125" s="229"/>
      <c r="I125" s="229"/>
      <c r="J125" s="230"/>
    </row>
    <row r="126" spans="1:10" s="225" customFormat="1" ht="30" customHeight="1">
      <c r="A126" s="226" t="s">
        <v>7</v>
      </c>
      <c r="B126" s="1229" t="s">
        <v>439</v>
      </c>
      <c r="C126" s="1229">
        <f>C124</f>
        <v>0</v>
      </c>
      <c r="D126" s="227" t="str">
        <f>D124</f>
        <v>MWh/rok</v>
      </c>
      <c r="E126" s="560"/>
      <c r="F126" s="228"/>
      <c r="G126" s="228"/>
      <c r="H126" s="229"/>
      <c r="I126" s="229"/>
      <c r="J126" s="230"/>
    </row>
    <row r="127" spans="1:10" s="225" customFormat="1" ht="35.450000000000003" customHeight="1">
      <c r="A127" s="226" t="s">
        <v>8</v>
      </c>
      <c r="B127" s="1229" t="s">
        <v>440</v>
      </c>
      <c r="C127" s="1229" t="s">
        <v>347</v>
      </c>
      <c r="D127" s="227" t="s">
        <v>347</v>
      </c>
      <c r="E127" s="560"/>
      <c r="F127" s="228"/>
      <c r="G127" s="228"/>
      <c r="H127" s="229"/>
      <c r="I127" s="229"/>
      <c r="J127" s="230"/>
    </row>
    <row r="129" spans="2:5" ht="68.25" customHeight="1">
      <c r="B129" s="199" t="s">
        <v>19</v>
      </c>
      <c r="C129" s="200"/>
      <c r="D129" s="201" t="s">
        <v>80</v>
      </c>
      <c r="E129" s="201"/>
    </row>
    <row r="130" spans="2:5">
      <c r="B130" s="202" t="s">
        <v>78</v>
      </c>
      <c r="C130" s="20"/>
      <c r="D130" s="963"/>
      <c r="E130" s="965"/>
    </row>
    <row r="131" spans="2:5">
      <c r="B131" s="459" t="s">
        <v>747</v>
      </c>
      <c r="C131" s="20"/>
      <c r="D131" s="966"/>
      <c r="E131" s="968"/>
    </row>
    <row r="132" spans="2:5" ht="28.5" customHeight="1">
      <c r="C132" s="20"/>
      <c r="D132" s="966"/>
      <c r="E132" s="968"/>
    </row>
    <row r="133" spans="2:5">
      <c r="B133" s="203"/>
      <c r="C133" s="20"/>
      <c r="D133" s="969"/>
      <c r="E133" s="971"/>
    </row>
    <row r="134" spans="2:5">
      <c r="C134" s="20"/>
      <c r="D134" s="19" t="s">
        <v>79</v>
      </c>
      <c r="E134" s="630">
        <v>43696</v>
      </c>
    </row>
  </sheetData>
  <mergeCells count="126">
    <mergeCell ref="B126:C126"/>
    <mergeCell ref="B127:C127"/>
    <mergeCell ref="B118:C118"/>
    <mergeCell ref="B119:E119"/>
    <mergeCell ref="B120:C120"/>
    <mergeCell ref="A123:E123"/>
    <mergeCell ref="B124:C124"/>
    <mergeCell ref="B125:C125"/>
    <mergeCell ref="B112:C112"/>
    <mergeCell ref="B113:E113"/>
    <mergeCell ref="B114:C114"/>
    <mergeCell ref="B115:C115"/>
    <mergeCell ref="B116:E116"/>
    <mergeCell ref="B117:C117"/>
    <mergeCell ref="B103:E103"/>
    <mergeCell ref="B104:C104"/>
    <mergeCell ref="B105:C105"/>
    <mergeCell ref="B106:C106"/>
    <mergeCell ref="B107:C107"/>
    <mergeCell ref="B111:E111"/>
    <mergeCell ref="B108:E108"/>
    <mergeCell ref="B109:C109"/>
    <mergeCell ref="B110:C110"/>
    <mergeCell ref="B97:C97"/>
    <mergeCell ref="B98:E98"/>
    <mergeCell ref="B99:C99"/>
    <mergeCell ref="B100:C100"/>
    <mergeCell ref="B101:C101"/>
    <mergeCell ref="B102:C102"/>
    <mergeCell ref="B91:C91"/>
    <mergeCell ref="B92:C92"/>
    <mergeCell ref="B93:E93"/>
    <mergeCell ref="B94:C94"/>
    <mergeCell ref="B95:C95"/>
    <mergeCell ref="B96:C96"/>
    <mergeCell ref="B85:E85"/>
    <mergeCell ref="B86:C86"/>
    <mergeCell ref="B87:C87"/>
    <mergeCell ref="B88:E88"/>
    <mergeCell ref="B89:C89"/>
    <mergeCell ref="B90:C90"/>
    <mergeCell ref="B79:C79"/>
    <mergeCell ref="B80:C80"/>
    <mergeCell ref="B81:C81"/>
    <mergeCell ref="B82:C82"/>
    <mergeCell ref="B83:C83"/>
    <mergeCell ref="B84:C84"/>
    <mergeCell ref="B73:C73"/>
    <mergeCell ref="B74:C74"/>
    <mergeCell ref="B75:C75"/>
    <mergeCell ref="B76:C76"/>
    <mergeCell ref="B77:C77"/>
    <mergeCell ref="B78:C78"/>
    <mergeCell ref="B67:C67"/>
    <mergeCell ref="B68:E68"/>
    <mergeCell ref="B69:C69"/>
    <mergeCell ref="B70:C70"/>
    <mergeCell ref="B71:C71"/>
    <mergeCell ref="B72:C72"/>
    <mergeCell ref="B61:C61"/>
    <mergeCell ref="B62:C62"/>
    <mergeCell ref="B63:C63"/>
    <mergeCell ref="B64:C64"/>
    <mergeCell ref="B65:C65"/>
    <mergeCell ref="B66:C66"/>
    <mergeCell ref="B55:C55"/>
    <mergeCell ref="B56:C56"/>
    <mergeCell ref="B57:C57"/>
    <mergeCell ref="B58:C58"/>
    <mergeCell ref="B59:C59"/>
    <mergeCell ref="B60:C60"/>
    <mergeCell ref="B49:E49"/>
    <mergeCell ref="B50:C50"/>
    <mergeCell ref="B51:C51"/>
    <mergeCell ref="B52:E52"/>
    <mergeCell ref="B53:C53"/>
    <mergeCell ref="B54:C54"/>
    <mergeCell ref="B43:C43"/>
    <mergeCell ref="B44:C44"/>
    <mergeCell ref="B45:C45"/>
    <mergeCell ref="B46:C46"/>
    <mergeCell ref="B47:C47"/>
    <mergeCell ref="B48:C48"/>
    <mergeCell ref="B39:C39"/>
    <mergeCell ref="B40:C40"/>
    <mergeCell ref="B41:C41"/>
    <mergeCell ref="B42:C42"/>
    <mergeCell ref="B31:C31"/>
    <mergeCell ref="B32:C32"/>
    <mergeCell ref="B33:E33"/>
    <mergeCell ref="B34:C34"/>
    <mergeCell ref="B35:C35"/>
    <mergeCell ref="B36:C36"/>
    <mergeCell ref="B30:C30"/>
    <mergeCell ref="B19:C19"/>
    <mergeCell ref="B20:C20"/>
    <mergeCell ref="B21:C21"/>
    <mergeCell ref="B22:C22"/>
    <mergeCell ref="B23:C23"/>
    <mergeCell ref="B24:C24"/>
    <mergeCell ref="B37:C37"/>
    <mergeCell ref="B38:E38"/>
    <mergeCell ref="B1:E1"/>
    <mergeCell ref="B2:E2"/>
    <mergeCell ref="B3:C3"/>
    <mergeCell ref="B4:C4"/>
    <mergeCell ref="B5:C5"/>
    <mergeCell ref="B6:C6"/>
    <mergeCell ref="D130:E133"/>
    <mergeCell ref="B13:C13"/>
    <mergeCell ref="B14:C14"/>
    <mergeCell ref="B15:C15"/>
    <mergeCell ref="B16:C16"/>
    <mergeCell ref="B17:C17"/>
    <mergeCell ref="B18:E18"/>
    <mergeCell ref="B7:C7"/>
    <mergeCell ref="B8:C8"/>
    <mergeCell ref="B9:C9"/>
    <mergeCell ref="B10:E10"/>
    <mergeCell ref="B11:C11"/>
    <mergeCell ref="B12:C12"/>
    <mergeCell ref="B25:C25"/>
    <mergeCell ref="B26:E26"/>
    <mergeCell ref="B27:C27"/>
    <mergeCell ref="B28:C28"/>
    <mergeCell ref="B29:C29"/>
  </mergeCells>
  <pageMargins left="0.7" right="0.7" top="0.75" bottom="0.75" header="0.3" footer="0.3"/>
  <pageSetup paperSize="9" scale="89" fitToHeight="0" orientation="portrait" r:id="rId1"/>
  <headerFooter>
    <oddHeader>&amp;C&amp;"Czcionka tekstu podstawowego,Pogrubiony"&amp;12 4. Zbiorcze zestawienie robót w obiektach</oddHeader>
  </headerFooter>
  <rowBreaks count="1" manualBreakCount="1">
    <brk id="102" max="5" man="1"/>
  </rowBreaks>
  <colBreaks count="1" manualBreakCount="1">
    <brk id="7" max="1048575" man="1"/>
  </col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7"/>
  <dimension ref="A4:T64"/>
  <sheetViews>
    <sheetView showGridLines="0" tabSelected="1" view="pageBreakPreview" topLeftCell="K1" zoomScale="75" zoomScaleNormal="75" zoomScaleSheetLayoutView="75" zoomScalePageLayoutView="75" workbookViewId="0">
      <selection activeCell="F15" sqref="F15"/>
    </sheetView>
  </sheetViews>
  <sheetFormatPr defaultColWidth="8.5" defaultRowHeight="12.75" customHeight="1"/>
  <cols>
    <col min="1" max="1" width="1.375" style="22" customWidth="1"/>
    <col min="2" max="2" width="5" style="48" customWidth="1"/>
    <col min="3" max="3" width="8.5" style="22"/>
    <col min="4" max="4" width="4" style="22" customWidth="1"/>
    <col min="5" max="5" width="6.125" style="22" customWidth="1"/>
    <col min="6" max="6" width="5" style="22" customWidth="1"/>
    <col min="7" max="7" width="6" style="22" customWidth="1"/>
    <col min="8" max="8" width="12.875" style="22" customWidth="1"/>
    <col min="9" max="9" width="17.125" style="22" customWidth="1"/>
    <col min="10" max="10" width="15.75" style="22" customWidth="1"/>
    <col min="11" max="11" width="11.75" style="22" customWidth="1"/>
    <col min="12" max="12" width="17.25" style="22" customWidth="1"/>
    <col min="13" max="13" width="14.25" style="22" customWidth="1"/>
    <col min="14" max="14" width="9.75" style="22" customWidth="1"/>
    <col min="15" max="16" width="15.75" style="22" customWidth="1"/>
    <col min="17" max="17" width="11.25" style="22" customWidth="1"/>
    <col min="18" max="18" width="17.125" style="22" customWidth="1"/>
    <col min="19" max="19" width="15.5" style="22" customWidth="1"/>
    <col min="20" max="20" width="12.125" style="22" customWidth="1"/>
    <col min="21" max="16384" width="8.5" style="22"/>
  </cols>
  <sheetData>
    <row r="4" spans="1:20" ht="18" customHeight="1">
      <c r="A4" s="38"/>
      <c r="B4" s="39"/>
      <c r="C4" s="38"/>
      <c r="D4" s="38"/>
      <c r="E4" s="38"/>
      <c r="F4" s="38"/>
      <c r="G4" s="38"/>
      <c r="H4" s="38"/>
      <c r="I4" s="38"/>
      <c r="J4" s="38"/>
      <c r="K4" s="38"/>
      <c r="L4" s="38"/>
      <c r="M4" s="38"/>
      <c r="N4" s="38"/>
      <c r="O4" s="38"/>
      <c r="P4" s="38"/>
      <c r="Q4" s="38"/>
      <c r="R4" s="38"/>
    </row>
    <row r="5" spans="1:20" s="41" customFormat="1" ht="18" customHeight="1">
      <c r="A5" s="40"/>
      <c r="B5" s="1249" t="s">
        <v>0</v>
      </c>
      <c r="C5" s="1255" t="s">
        <v>1</v>
      </c>
      <c r="D5" s="1256"/>
      <c r="E5" s="1256"/>
      <c r="F5" s="1256"/>
      <c r="G5" s="1257"/>
      <c r="H5" s="1243" t="s">
        <v>3</v>
      </c>
      <c r="I5" s="1244"/>
      <c r="J5" s="1244"/>
      <c r="K5" s="1244"/>
      <c r="L5" s="1244"/>
      <c r="M5" s="1244"/>
      <c r="N5" s="1252" t="s">
        <v>2</v>
      </c>
      <c r="O5" s="1253"/>
      <c r="P5" s="1253"/>
      <c r="Q5" s="1253"/>
      <c r="R5" s="1253"/>
      <c r="S5" s="1254"/>
      <c r="T5" s="1239" t="s">
        <v>245</v>
      </c>
    </row>
    <row r="6" spans="1:20" s="41" customFormat="1" ht="36" customHeight="1">
      <c r="A6" s="40"/>
      <c r="B6" s="1250"/>
      <c r="C6" s="1258"/>
      <c r="D6" s="1259"/>
      <c r="E6" s="1259"/>
      <c r="F6" s="1259"/>
      <c r="G6" s="1260"/>
      <c r="H6" s="1240" t="s">
        <v>96</v>
      </c>
      <c r="I6" s="1240" t="s">
        <v>18</v>
      </c>
      <c r="J6" s="1240" t="s">
        <v>213</v>
      </c>
      <c r="K6" s="1240" t="s">
        <v>10</v>
      </c>
      <c r="L6" s="870" t="s">
        <v>185</v>
      </c>
      <c r="M6" s="1242"/>
      <c r="N6" s="1240" t="s">
        <v>97</v>
      </c>
      <c r="O6" s="1240" t="s">
        <v>18</v>
      </c>
      <c r="P6" s="1240" t="s">
        <v>213</v>
      </c>
      <c r="Q6" s="1240" t="s">
        <v>10</v>
      </c>
      <c r="R6" s="870" t="s">
        <v>186</v>
      </c>
      <c r="S6" s="1242"/>
      <c r="T6" s="1239"/>
    </row>
    <row r="7" spans="1:20" ht="81.75" customHeight="1">
      <c r="A7" s="38"/>
      <c r="B7" s="1251"/>
      <c r="C7" s="1261"/>
      <c r="D7" s="1262"/>
      <c r="E7" s="1262"/>
      <c r="F7" s="1262"/>
      <c r="G7" s="1263"/>
      <c r="H7" s="1241"/>
      <c r="I7" s="1241"/>
      <c r="J7" s="1245"/>
      <c r="K7" s="1241"/>
      <c r="L7" s="1" t="s">
        <v>183</v>
      </c>
      <c r="M7" s="1" t="s">
        <v>184</v>
      </c>
      <c r="N7" s="1241"/>
      <c r="O7" s="1241"/>
      <c r="P7" s="1245"/>
      <c r="Q7" s="1241"/>
      <c r="R7" s="1" t="s">
        <v>187</v>
      </c>
      <c r="S7" s="1" t="s">
        <v>182</v>
      </c>
      <c r="T7" s="1239"/>
    </row>
    <row r="8" spans="1:20" ht="25.5" customHeight="1">
      <c r="A8" s="38"/>
      <c r="B8" s="598"/>
      <c r="C8" s="1264">
        <v>1</v>
      </c>
      <c r="D8" s="1265"/>
      <c r="E8" s="1265"/>
      <c r="F8" s="1265"/>
      <c r="G8" s="1266"/>
      <c r="H8" s="598">
        <v>2</v>
      </c>
      <c r="I8" s="598">
        <v>3</v>
      </c>
      <c r="J8" s="598">
        <v>4</v>
      </c>
      <c r="K8" s="598">
        <v>5</v>
      </c>
      <c r="L8" s="598">
        <v>6</v>
      </c>
      <c r="M8" s="598">
        <v>7</v>
      </c>
      <c r="N8" s="598">
        <v>8</v>
      </c>
      <c r="O8" s="598">
        <v>9</v>
      </c>
      <c r="P8" s="598">
        <v>10</v>
      </c>
      <c r="Q8" s="598">
        <v>11</v>
      </c>
      <c r="R8" s="598">
        <v>12</v>
      </c>
      <c r="S8" s="598">
        <v>13</v>
      </c>
      <c r="T8" s="598">
        <v>14</v>
      </c>
    </row>
    <row r="9" spans="1:20" s="43" customFormat="1" ht="35.25" customHeight="1">
      <c r="A9" s="42"/>
      <c r="B9" s="2" t="s">
        <v>4</v>
      </c>
      <c r="C9" s="1246" t="s">
        <v>760</v>
      </c>
      <c r="D9" s="1247"/>
      <c r="E9" s="1247"/>
      <c r="F9" s="1247"/>
      <c r="G9" s="1248"/>
      <c r="H9" s="517">
        <f>113.98+2.81</f>
        <v>116.79</v>
      </c>
      <c r="I9" s="517">
        <f>'1. Ocena char. bud. przed'!D91+'1. Ocena char. bud. przed'!F91</f>
        <v>241941.66666666672</v>
      </c>
      <c r="J9" s="517"/>
      <c r="K9" s="517">
        <v>31</v>
      </c>
      <c r="L9" s="517">
        <f>'1. Ocena char. bud. przed'!J98</f>
        <v>44315.78</v>
      </c>
      <c r="M9" s="517">
        <f>'1. Ocena char. bud. przed'!H98</f>
        <v>41682.959999999999</v>
      </c>
      <c r="N9" s="517">
        <f>73.2+2.81</f>
        <v>76.010000000000005</v>
      </c>
      <c r="O9" s="517">
        <f>'2. Ocena char. bud. po'!D58+'2. Ocena char. bud. po'!F58</f>
        <v>74816.666666666672</v>
      </c>
      <c r="P9" s="517"/>
      <c r="Q9" s="517">
        <v>15</v>
      </c>
      <c r="R9" s="517">
        <f>'2. Ocena char. bud. po'!J65</f>
        <v>20341.14</v>
      </c>
      <c r="S9" s="517">
        <f>'2. Ocena char. bud. po'!H65</f>
        <v>17708.32</v>
      </c>
      <c r="T9" s="573">
        <f>IF(I9&lt;&gt;0,((I9+L9)-(O9+R9))/(I9+L9),"")</f>
        <v>0.66757962884552158</v>
      </c>
    </row>
    <row r="10" spans="1:20" s="43" customFormat="1" ht="16.5" customHeight="1">
      <c r="A10" s="42"/>
      <c r="B10" s="2" t="s">
        <v>5</v>
      </c>
      <c r="C10" s="1246" t="s">
        <v>6</v>
      </c>
      <c r="D10" s="1247"/>
      <c r="E10" s="1247"/>
      <c r="F10" s="1247"/>
      <c r="G10" s="1248"/>
      <c r="H10" s="517"/>
      <c r="I10" s="517"/>
      <c r="J10" s="517"/>
      <c r="K10" s="517"/>
      <c r="L10" s="517"/>
      <c r="M10" s="517"/>
      <c r="N10" s="517"/>
      <c r="O10" s="517"/>
      <c r="P10" s="517"/>
      <c r="Q10" s="517"/>
      <c r="R10" s="517"/>
      <c r="S10" s="517"/>
      <c r="T10" s="573" t="str">
        <f t="shared" ref="T10:T19" si="0">IF(I10&lt;&gt;0,((I10+L10)-(O10+R10))/(I10+L10),"")</f>
        <v/>
      </c>
    </row>
    <row r="11" spans="1:20" ht="16.5" customHeight="1">
      <c r="A11" s="38"/>
      <c r="B11" s="2" t="s">
        <v>7</v>
      </c>
      <c r="C11" s="1246" t="s">
        <v>6</v>
      </c>
      <c r="D11" s="1247"/>
      <c r="E11" s="1247"/>
      <c r="F11" s="1247"/>
      <c r="G11" s="1248"/>
      <c r="H11" s="517"/>
      <c r="I11" s="517"/>
      <c r="J11" s="517"/>
      <c r="K11" s="517"/>
      <c r="L11" s="517"/>
      <c r="M11" s="517"/>
      <c r="N11" s="517"/>
      <c r="O11" s="517"/>
      <c r="P11" s="517"/>
      <c r="Q11" s="517"/>
      <c r="R11" s="517"/>
      <c r="S11" s="517"/>
      <c r="T11" s="573" t="str">
        <f t="shared" si="0"/>
        <v/>
      </c>
    </row>
    <row r="12" spans="1:20" ht="15" customHeight="1">
      <c r="A12" s="38"/>
      <c r="B12" s="2" t="s">
        <v>8</v>
      </c>
      <c r="C12" s="1246" t="s">
        <v>6</v>
      </c>
      <c r="D12" s="1247"/>
      <c r="E12" s="1247"/>
      <c r="F12" s="1247"/>
      <c r="G12" s="1248"/>
      <c r="H12" s="517"/>
      <c r="I12" s="517"/>
      <c r="J12" s="517"/>
      <c r="K12" s="517"/>
      <c r="L12" s="517"/>
      <c r="M12" s="517"/>
      <c r="N12" s="517"/>
      <c r="O12" s="517"/>
      <c r="P12" s="517"/>
      <c r="Q12" s="517"/>
      <c r="R12" s="517"/>
      <c r="S12" s="517"/>
      <c r="T12" s="573" t="str">
        <f t="shared" si="0"/>
        <v/>
      </c>
    </row>
    <row r="13" spans="1:20" ht="15" customHeight="1">
      <c r="A13" s="38"/>
      <c r="B13" s="2" t="s">
        <v>9</v>
      </c>
      <c r="C13" s="1246" t="s">
        <v>6</v>
      </c>
      <c r="D13" s="1247"/>
      <c r="E13" s="1247"/>
      <c r="F13" s="1247"/>
      <c r="G13" s="1248"/>
      <c r="H13" s="517"/>
      <c r="I13" s="517"/>
      <c r="J13" s="517"/>
      <c r="K13" s="517"/>
      <c r="L13" s="517"/>
      <c r="M13" s="517"/>
      <c r="N13" s="517"/>
      <c r="O13" s="517"/>
      <c r="P13" s="517"/>
      <c r="Q13" s="517"/>
      <c r="R13" s="517"/>
      <c r="S13" s="517"/>
      <c r="T13" s="573" t="str">
        <f t="shared" si="0"/>
        <v/>
      </c>
    </row>
    <row r="14" spans="1:20" ht="15" customHeight="1">
      <c r="A14" s="38"/>
      <c r="B14" s="2" t="s">
        <v>11</v>
      </c>
      <c r="C14" s="1246" t="s">
        <v>6</v>
      </c>
      <c r="D14" s="1247"/>
      <c r="E14" s="1247"/>
      <c r="F14" s="1247"/>
      <c r="G14" s="1248"/>
      <c r="H14" s="517"/>
      <c r="I14" s="517"/>
      <c r="J14" s="517"/>
      <c r="K14" s="517"/>
      <c r="L14" s="517"/>
      <c r="M14" s="517"/>
      <c r="N14" s="517"/>
      <c r="O14" s="517"/>
      <c r="P14" s="517"/>
      <c r="Q14" s="517"/>
      <c r="R14" s="517"/>
      <c r="S14" s="517"/>
      <c r="T14" s="573" t="str">
        <f t="shared" si="0"/>
        <v/>
      </c>
    </row>
    <row r="15" spans="1:20" ht="15" customHeight="1">
      <c r="A15" s="38"/>
      <c r="B15" s="2" t="s">
        <v>12</v>
      </c>
      <c r="C15" s="1246" t="s">
        <v>6</v>
      </c>
      <c r="D15" s="1247"/>
      <c r="E15" s="1247"/>
      <c r="F15" s="1247"/>
      <c r="G15" s="1248"/>
      <c r="H15" s="517"/>
      <c r="I15" s="517"/>
      <c r="J15" s="517"/>
      <c r="K15" s="517"/>
      <c r="L15" s="517"/>
      <c r="M15" s="517"/>
      <c r="N15" s="517"/>
      <c r="O15" s="517"/>
      <c r="P15" s="517"/>
      <c r="Q15" s="517"/>
      <c r="R15" s="517"/>
      <c r="S15" s="517"/>
      <c r="T15" s="573" t="str">
        <f t="shared" si="0"/>
        <v/>
      </c>
    </row>
    <row r="16" spans="1:20" ht="15" customHeight="1">
      <c r="A16" s="38"/>
      <c r="B16" s="2" t="s">
        <v>13</v>
      </c>
      <c r="C16" s="1246" t="s">
        <v>6</v>
      </c>
      <c r="D16" s="1247"/>
      <c r="E16" s="1247"/>
      <c r="F16" s="1247"/>
      <c r="G16" s="1248"/>
      <c r="H16" s="517"/>
      <c r="I16" s="517"/>
      <c r="J16" s="517"/>
      <c r="K16" s="517"/>
      <c r="L16" s="517"/>
      <c r="M16" s="517"/>
      <c r="N16" s="517"/>
      <c r="O16" s="517"/>
      <c r="P16" s="517"/>
      <c r="Q16" s="517"/>
      <c r="R16" s="517"/>
      <c r="S16" s="517"/>
      <c r="T16" s="573" t="str">
        <f t="shared" si="0"/>
        <v/>
      </c>
    </row>
    <row r="17" spans="1:20" ht="15" customHeight="1">
      <c r="A17" s="38"/>
      <c r="B17" s="2" t="s">
        <v>14</v>
      </c>
      <c r="C17" s="1246" t="s">
        <v>6</v>
      </c>
      <c r="D17" s="1247"/>
      <c r="E17" s="1247"/>
      <c r="F17" s="1247"/>
      <c r="G17" s="1248"/>
      <c r="H17" s="517"/>
      <c r="I17" s="517"/>
      <c r="J17" s="517"/>
      <c r="K17" s="517"/>
      <c r="L17" s="517"/>
      <c r="M17" s="517"/>
      <c r="N17" s="517"/>
      <c r="O17" s="517"/>
      <c r="P17" s="517"/>
      <c r="Q17" s="517"/>
      <c r="R17" s="517"/>
      <c r="S17" s="517"/>
      <c r="T17" s="573" t="str">
        <f t="shared" si="0"/>
        <v/>
      </c>
    </row>
    <row r="18" spans="1:20" ht="15" customHeight="1">
      <c r="A18" s="38"/>
      <c r="B18" s="2" t="s">
        <v>15</v>
      </c>
      <c r="C18" s="1246" t="s">
        <v>6</v>
      </c>
      <c r="D18" s="1247"/>
      <c r="E18" s="1247"/>
      <c r="F18" s="1247"/>
      <c r="G18" s="1248"/>
      <c r="H18" s="517"/>
      <c r="I18" s="517"/>
      <c r="J18" s="517"/>
      <c r="K18" s="517"/>
      <c r="L18" s="517"/>
      <c r="M18" s="517"/>
      <c r="N18" s="517"/>
      <c r="O18" s="517"/>
      <c r="P18" s="517"/>
      <c r="Q18" s="517"/>
      <c r="R18" s="517"/>
      <c r="S18" s="517"/>
      <c r="T18" s="573" t="str">
        <f t="shared" si="0"/>
        <v/>
      </c>
    </row>
    <row r="19" spans="1:20" ht="15" customHeight="1">
      <c r="A19" s="38"/>
      <c r="B19" s="2" t="s">
        <v>16</v>
      </c>
      <c r="C19" s="1246" t="s">
        <v>6</v>
      </c>
      <c r="D19" s="1247"/>
      <c r="E19" s="1247"/>
      <c r="F19" s="1247"/>
      <c r="G19" s="1248"/>
      <c r="H19" s="517"/>
      <c r="I19" s="517"/>
      <c r="J19" s="517"/>
      <c r="K19" s="517"/>
      <c r="L19" s="517"/>
      <c r="M19" s="517"/>
      <c r="N19" s="517"/>
      <c r="O19" s="517"/>
      <c r="P19" s="517"/>
      <c r="Q19" s="517"/>
      <c r="R19" s="517"/>
      <c r="S19" s="517"/>
      <c r="T19" s="573" t="str">
        <f t="shared" si="0"/>
        <v/>
      </c>
    </row>
    <row r="20" spans="1:20" ht="26.25" customHeight="1">
      <c r="A20" s="38"/>
      <c r="B20" s="1278" t="s">
        <v>243</v>
      </c>
      <c r="C20" s="1279"/>
      <c r="D20" s="1279"/>
      <c r="E20" s="1279"/>
      <c r="F20" s="1279"/>
      <c r="G20" s="1279"/>
      <c r="H20" s="96"/>
      <c r="I20" s="95">
        <f>SUM(I9:I19)</f>
        <v>241941.66666666672</v>
      </c>
      <c r="J20" s="96"/>
      <c r="K20" s="96"/>
      <c r="L20" s="95">
        <f>SUM(L9:L19)</f>
        <v>44315.78</v>
      </c>
      <c r="M20" s="96"/>
      <c r="N20" s="96"/>
      <c r="O20" s="95">
        <f>SUM(O9:O19)</f>
        <v>74816.666666666672</v>
      </c>
      <c r="P20" s="96"/>
      <c r="Q20" s="96"/>
      <c r="R20" s="95">
        <f>SUM(R9:R19)</f>
        <v>20341.14</v>
      </c>
      <c r="S20" s="96"/>
      <c r="T20" s="112">
        <f>I20+L20-O20-R20</f>
        <v>191099.64</v>
      </c>
    </row>
    <row r="21" spans="1:20" ht="46.9" customHeight="1">
      <c r="A21" s="38"/>
      <c r="B21" s="2" t="s">
        <v>17</v>
      </c>
      <c r="C21" s="1236" t="s">
        <v>212</v>
      </c>
      <c r="D21" s="1237"/>
      <c r="E21" s="1237"/>
      <c r="F21" s="1237"/>
      <c r="G21" s="1238"/>
      <c r="H21" s="204" t="s">
        <v>244</v>
      </c>
      <c r="I21" s="517"/>
      <c r="J21" s="96"/>
      <c r="K21" s="96"/>
      <c r="L21" s="96"/>
      <c r="M21" s="96"/>
      <c r="N21" s="204" t="s">
        <v>244</v>
      </c>
      <c r="O21" s="517"/>
      <c r="P21" s="96"/>
      <c r="Q21" s="96"/>
      <c r="R21" s="96"/>
      <c r="S21" s="96"/>
      <c r="T21" s="113"/>
    </row>
    <row r="22" spans="1:20" ht="58.5" customHeight="1">
      <c r="A22" s="38"/>
      <c r="B22" s="2" t="s">
        <v>86</v>
      </c>
      <c r="C22" s="1236" t="s">
        <v>242</v>
      </c>
      <c r="D22" s="1237"/>
      <c r="E22" s="1237"/>
      <c r="F22" s="1237"/>
      <c r="G22" s="1238"/>
      <c r="H22" s="204" t="s">
        <v>244</v>
      </c>
      <c r="I22" s="517"/>
      <c r="J22" s="96"/>
      <c r="K22" s="96"/>
      <c r="L22" s="96"/>
      <c r="M22" s="96"/>
      <c r="N22" s="204" t="s">
        <v>244</v>
      </c>
      <c r="O22" s="517"/>
      <c r="P22" s="96"/>
      <c r="Q22" s="96"/>
      <c r="R22" s="96"/>
      <c r="S22" s="96"/>
      <c r="T22" s="113"/>
    </row>
    <row r="23" spans="1:20" ht="52.9" customHeight="1">
      <c r="A23" s="38"/>
      <c r="B23" s="2" t="s">
        <v>211</v>
      </c>
      <c r="C23" s="1236" t="s">
        <v>604</v>
      </c>
      <c r="D23" s="1237"/>
      <c r="E23" s="1237"/>
      <c r="F23" s="1237"/>
      <c r="G23" s="1238"/>
      <c r="H23" s="204" t="s">
        <v>605</v>
      </c>
      <c r="I23" s="517"/>
      <c r="J23" s="96"/>
      <c r="K23" s="96"/>
      <c r="L23" s="96"/>
      <c r="M23" s="96"/>
      <c r="N23" s="204" t="s">
        <v>605</v>
      </c>
      <c r="O23" s="517"/>
      <c r="P23" s="96"/>
      <c r="Q23" s="96"/>
      <c r="R23" s="96"/>
      <c r="S23" s="96"/>
      <c r="T23" s="113"/>
    </row>
    <row r="24" spans="1:20" ht="46.15" customHeight="1">
      <c r="A24" s="38"/>
      <c r="B24" s="2" t="s">
        <v>449</v>
      </c>
      <c r="C24" s="1236" t="s">
        <v>555</v>
      </c>
      <c r="D24" s="1237"/>
      <c r="E24" s="1237"/>
      <c r="F24" s="1237"/>
      <c r="G24" s="1238"/>
      <c r="H24" s="204" t="s">
        <v>358</v>
      </c>
      <c r="I24" s="517"/>
      <c r="J24" s="96"/>
      <c r="K24" s="96"/>
      <c r="L24" s="96"/>
      <c r="M24" s="96"/>
      <c r="N24" s="204" t="s">
        <v>358</v>
      </c>
      <c r="O24" s="517"/>
      <c r="P24" s="96"/>
      <c r="Q24" s="96"/>
      <c r="R24" s="96"/>
      <c r="S24" s="96"/>
      <c r="T24" s="113"/>
    </row>
    <row r="25" spans="1:20" s="50" customFormat="1" ht="15" customHeight="1">
      <c r="A25" s="49"/>
      <c r="B25" s="1233" t="s">
        <v>246</v>
      </c>
      <c r="C25" s="1234"/>
      <c r="D25" s="1234"/>
      <c r="E25" s="1234"/>
      <c r="F25" s="1234"/>
      <c r="G25" s="1235"/>
      <c r="H25" s="96"/>
      <c r="I25" s="95">
        <f>SUM(I21:I24)</f>
        <v>0</v>
      </c>
      <c r="J25" s="96"/>
      <c r="K25" s="96">
        <f t="shared" ref="K25:Q25" si="1">SUM(K9:K19)</f>
        <v>31</v>
      </c>
      <c r="L25" s="96">
        <f t="shared" si="1"/>
        <v>44315.78</v>
      </c>
      <c r="M25" s="96">
        <f t="shared" si="1"/>
        <v>41682.959999999999</v>
      </c>
      <c r="N25" s="96">
        <f t="shared" si="1"/>
        <v>76.010000000000005</v>
      </c>
      <c r="O25" s="95">
        <f>SUM(O21:O24)</f>
        <v>0</v>
      </c>
      <c r="P25" s="96"/>
      <c r="Q25" s="96">
        <f t="shared" si="1"/>
        <v>15</v>
      </c>
      <c r="R25" s="96">
        <f>SUM(R9:R19)</f>
        <v>20341.14</v>
      </c>
      <c r="S25" s="96">
        <f>SUM(S9:S19)</f>
        <v>17708.32</v>
      </c>
      <c r="T25" s="114">
        <f>I25-O25</f>
        <v>0</v>
      </c>
    </row>
    <row r="26" spans="1:20" s="50" customFormat="1" ht="15" customHeight="1">
      <c r="A26" s="49"/>
      <c r="B26" s="1233" t="s">
        <v>247</v>
      </c>
      <c r="C26" s="1280"/>
      <c r="D26" s="1280"/>
      <c r="E26" s="1280"/>
      <c r="F26" s="1280"/>
      <c r="G26" s="1280"/>
      <c r="H26" s="1280"/>
      <c r="I26" s="1280"/>
      <c r="J26" s="1280"/>
      <c r="K26" s="1280"/>
      <c r="L26" s="1280"/>
      <c r="M26" s="1280"/>
      <c r="N26" s="1280"/>
      <c r="O26" s="1280"/>
      <c r="P26" s="1280"/>
      <c r="Q26" s="1280"/>
      <c r="R26" s="1280"/>
      <c r="S26" s="1281"/>
      <c r="T26" s="115">
        <f>IF(I20&lt;&gt;0,(T25+T20)/(I20+L20),"")</f>
        <v>0.66757962884552147</v>
      </c>
    </row>
    <row r="27" spans="1:20" s="103" customFormat="1" ht="21.75" customHeight="1">
      <c r="A27" s="45"/>
      <c r="B27" s="1271" t="s">
        <v>236</v>
      </c>
      <c r="C27" s="1272"/>
      <c r="D27" s="1272"/>
      <c r="E27" s="1272"/>
      <c r="F27" s="1272"/>
      <c r="G27" s="1272"/>
      <c r="H27" s="1272"/>
      <c r="I27" s="1272"/>
      <c r="J27" s="1272"/>
      <c r="K27" s="1272"/>
      <c r="L27" s="1272"/>
      <c r="M27" s="1272"/>
      <c r="N27" s="1277"/>
      <c r="O27" s="1277"/>
      <c r="P27" s="1277"/>
      <c r="Q27" s="1277"/>
      <c r="R27" s="1277"/>
    </row>
    <row r="28" spans="1:20" s="104" customFormat="1" ht="26.25" customHeight="1">
      <c r="A28" s="17"/>
      <c r="B28" s="1271" t="s">
        <v>235</v>
      </c>
      <c r="C28" s="1272"/>
      <c r="D28" s="1272"/>
      <c r="E28" s="1272"/>
      <c r="F28" s="1272"/>
      <c r="G28" s="1272"/>
      <c r="H28" s="1272"/>
      <c r="I28" s="1272"/>
      <c r="J28" s="1272"/>
      <c r="K28" s="1272"/>
      <c r="L28" s="1272"/>
      <c r="M28" s="1272"/>
      <c r="N28" s="1273"/>
      <c r="O28" s="1273"/>
      <c r="P28" s="1273"/>
      <c r="Q28" s="1273"/>
      <c r="R28" s="1273"/>
      <c r="S28" s="1273"/>
      <c r="T28" s="1273"/>
    </row>
    <row r="29" spans="1:20" s="104" customFormat="1" ht="35.25" customHeight="1">
      <c r="A29" s="17"/>
      <c r="B29" s="1274" t="s">
        <v>237</v>
      </c>
      <c r="C29" s="1275"/>
      <c r="D29" s="1275"/>
      <c r="E29" s="1275"/>
      <c r="F29" s="1275"/>
      <c r="G29" s="1275"/>
      <c r="H29" s="1275"/>
      <c r="I29" s="1275"/>
      <c r="J29" s="1275"/>
      <c r="K29" s="1275"/>
      <c r="L29" s="1275"/>
      <c r="M29" s="1275"/>
      <c r="N29" s="1276"/>
      <c r="O29" s="1276"/>
      <c r="P29" s="1276"/>
      <c r="Q29" s="1276"/>
      <c r="R29" s="1276"/>
      <c r="S29" s="1276"/>
      <c r="T29" s="1276"/>
    </row>
    <row r="30" spans="1:20" s="104" customFormat="1" ht="26.25" customHeight="1">
      <c r="A30" s="17"/>
      <c r="B30" s="1274" t="s">
        <v>238</v>
      </c>
      <c r="C30" s="1275"/>
      <c r="D30" s="1275"/>
      <c r="E30" s="1275"/>
      <c r="F30" s="1275"/>
      <c r="G30" s="1275"/>
      <c r="H30" s="1275"/>
      <c r="I30" s="1275"/>
      <c r="J30" s="1275"/>
      <c r="K30" s="1275"/>
      <c r="L30" s="1275"/>
      <c r="M30" s="1275"/>
      <c r="N30" s="1276"/>
      <c r="O30" s="1276"/>
      <c r="P30" s="1276"/>
      <c r="Q30" s="1276"/>
      <c r="R30" s="1276"/>
      <c r="S30" s="1276"/>
      <c r="T30" s="1276"/>
    </row>
    <row r="31" spans="1:20" ht="13.15" customHeight="1">
      <c r="A31" s="38"/>
      <c r="B31" s="1269"/>
      <c r="C31" s="1270"/>
      <c r="D31" s="1270"/>
      <c r="E31" s="1270"/>
      <c r="F31" s="1270"/>
      <c r="G31" s="1270"/>
      <c r="H31" s="1270"/>
      <c r="I31" s="1270"/>
      <c r="J31" s="1270"/>
      <c r="K31" s="1270"/>
      <c r="L31" s="1270"/>
      <c r="M31" s="1270"/>
      <c r="N31" s="1270"/>
      <c r="O31" s="1270"/>
      <c r="P31" s="1270"/>
      <c r="Q31" s="1270"/>
      <c r="R31" s="1270"/>
    </row>
    <row r="32" spans="1:20" ht="15" hidden="1" customHeight="1">
      <c r="A32" s="38"/>
      <c r="B32" s="1270"/>
      <c r="C32" s="1270"/>
      <c r="D32" s="1270"/>
      <c r="E32" s="1270"/>
      <c r="F32" s="1270"/>
      <c r="G32" s="1270"/>
      <c r="H32" s="1270"/>
      <c r="I32" s="1270"/>
      <c r="J32" s="1270"/>
      <c r="K32" s="1270"/>
      <c r="L32" s="1270"/>
      <c r="M32" s="1270"/>
      <c r="N32" s="1270"/>
      <c r="O32" s="1270"/>
      <c r="P32" s="1270"/>
      <c r="Q32" s="1270"/>
      <c r="R32" s="1270"/>
    </row>
    <row r="33" spans="1:18" ht="15" customHeight="1">
      <c r="A33" s="38"/>
      <c r="B33" s="1270"/>
      <c r="C33" s="1270"/>
      <c r="D33" s="1270"/>
      <c r="E33" s="1270"/>
      <c r="F33" s="1270"/>
      <c r="G33" s="1270"/>
      <c r="H33" s="1270"/>
      <c r="I33" s="1270"/>
      <c r="J33" s="1270"/>
      <c r="K33" s="1270"/>
      <c r="L33" s="1270"/>
      <c r="M33" s="1270"/>
      <c r="N33" s="1270"/>
      <c r="O33" s="1270"/>
      <c r="P33" s="1270"/>
      <c r="Q33" s="1270"/>
      <c r="R33" s="1270"/>
    </row>
    <row r="34" spans="1:18" ht="15" customHeight="1">
      <c r="A34" s="38"/>
      <c r="B34" s="44"/>
      <c r="C34" s="44"/>
      <c r="D34" s="44"/>
      <c r="E34" s="44"/>
      <c r="F34" s="44"/>
      <c r="G34" s="44"/>
      <c r="H34" s="1025" t="s">
        <v>78</v>
      </c>
      <c r="I34" s="1025"/>
      <c r="J34" s="85"/>
      <c r="K34" s="20"/>
      <c r="L34" s="20"/>
      <c r="M34" s="1286"/>
      <c r="N34" s="1286"/>
      <c r="O34" s="519"/>
      <c r="P34" s="85"/>
      <c r="Q34" s="45"/>
      <c r="R34" s="45"/>
    </row>
    <row r="35" spans="1:18" ht="19.5" customHeight="1">
      <c r="A35" s="38"/>
      <c r="B35" s="44"/>
      <c r="C35" s="44"/>
      <c r="D35" s="44"/>
      <c r="E35" s="44"/>
      <c r="F35" s="44"/>
      <c r="G35" s="44"/>
      <c r="H35" s="893" t="str">
        <f>'2. Ocena char. bud. po'!C100</f>
        <v>Dawid Marusia</v>
      </c>
      <c r="I35" s="893"/>
      <c r="J35" s="458"/>
      <c r="K35" s="20"/>
      <c r="L35" s="20"/>
      <c r="M35" s="1286"/>
      <c r="N35" s="1286"/>
      <c r="O35" s="519"/>
      <c r="P35" s="85"/>
      <c r="Q35" s="45"/>
      <c r="R35" s="45"/>
    </row>
    <row r="36" spans="1:18" ht="25.5" customHeight="1">
      <c r="A36" s="38"/>
      <c r="B36" s="44"/>
      <c r="C36" s="44"/>
      <c r="D36" s="44"/>
      <c r="E36" s="46"/>
      <c r="F36" s="44"/>
      <c r="G36" s="44"/>
      <c r="H36" s="1267"/>
      <c r="I36" s="1268"/>
      <c r="J36" s="518"/>
      <c r="K36" s="20"/>
      <c r="L36" s="20"/>
      <c r="M36" s="1286"/>
      <c r="N36" s="1286"/>
      <c r="O36" s="519"/>
      <c r="P36" s="86"/>
      <c r="Q36" s="45"/>
      <c r="R36" s="45"/>
    </row>
    <row r="37" spans="1:18" ht="19.5" customHeight="1">
      <c r="A37" s="38"/>
      <c r="B37" s="44"/>
      <c r="C37" s="44"/>
      <c r="D37" s="44"/>
      <c r="E37" s="44"/>
      <c r="F37" s="44"/>
      <c r="G37" s="44"/>
      <c r="H37" s="1287"/>
      <c r="I37" s="1287"/>
      <c r="J37" s="458"/>
      <c r="K37" s="20"/>
      <c r="L37" s="20"/>
      <c r="M37" s="1286"/>
      <c r="N37" s="1286"/>
      <c r="O37" s="519"/>
      <c r="P37" s="85"/>
      <c r="Q37" s="45"/>
      <c r="R37" s="45"/>
    </row>
    <row r="38" spans="1:18" ht="19.5" customHeight="1">
      <c r="B38" s="44"/>
      <c r="C38" s="44"/>
      <c r="D38" s="44"/>
      <c r="E38" s="44"/>
      <c r="F38" s="44"/>
      <c r="G38" s="44"/>
      <c r="H38" s="1272"/>
      <c r="I38" s="1272"/>
      <c r="J38" s="85"/>
      <c r="K38" s="20"/>
      <c r="L38" s="20"/>
      <c r="M38" s="460" t="s">
        <v>79</v>
      </c>
      <c r="N38" s="633">
        <v>43696</v>
      </c>
      <c r="O38" s="519"/>
      <c r="P38" s="85"/>
      <c r="Q38" s="45"/>
      <c r="R38" s="45"/>
    </row>
    <row r="39" spans="1:18" ht="19.5" customHeight="1">
      <c r="B39" s="47"/>
      <c r="C39" s="44"/>
      <c r="D39" s="44"/>
      <c r="E39" s="46"/>
      <c r="F39" s="44"/>
      <c r="G39" s="44"/>
      <c r="H39" s="1272"/>
      <c r="I39" s="1272"/>
      <c r="J39" s="85"/>
      <c r="K39" s="20"/>
      <c r="L39" s="20"/>
      <c r="M39" s="20"/>
      <c r="N39" s="44"/>
      <c r="O39" s="45"/>
      <c r="P39" s="85"/>
      <c r="Q39" s="45"/>
      <c r="R39" s="45"/>
    </row>
    <row r="40" spans="1:18" ht="23.25" customHeight="1">
      <c r="B40" s="44"/>
      <c r="C40" s="44"/>
      <c r="D40" s="44"/>
      <c r="E40" s="44"/>
      <c r="F40" s="44"/>
      <c r="G40" s="44"/>
      <c r="H40" s="44"/>
      <c r="I40" s="44"/>
      <c r="J40" s="44"/>
      <c r="K40" s="44"/>
      <c r="L40" s="44"/>
      <c r="M40" s="44"/>
      <c r="N40" s="44"/>
      <c r="O40" s="45"/>
      <c r="P40" s="44"/>
      <c r="Q40" s="45"/>
      <c r="R40" s="45"/>
    </row>
    <row r="41" spans="1:18" ht="7.5" hidden="1" customHeight="1">
      <c r="B41" s="44"/>
      <c r="C41" s="44"/>
      <c r="D41" s="44"/>
      <c r="E41" s="44"/>
      <c r="F41" s="44"/>
      <c r="G41" s="44"/>
      <c r="H41" s="44"/>
      <c r="I41" s="44"/>
      <c r="J41" s="44"/>
      <c r="K41" s="44"/>
      <c r="L41" s="44"/>
      <c r="M41" s="44"/>
      <c r="N41" s="44"/>
      <c r="O41" s="45"/>
      <c r="P41" s="44"/>
      <c r="Q41" s="45"/>
      <c r="R41" s="45"/>
    </row>
    <row r="42" spans="1:18" ht="15" customHeight="1"/>
    <row r="43" spans="1:18" ht="12.75" hidden="1" customHeight="1"/>
    <row r="44" spans="1:18" ht="12.75" hidden="1" customHeight="1">
      <c r="I44" s="1236" t="s">
        <v>91</v>
      </c>
      <c r="J44" s="1284"/>
      <c r="K44" s="1284"/>
      <c r="L44" s="1284"/>
      <c r="M44" s="1285"/>
    </row>
    <row r="45" spans="1:18" ht="12.75" hidden="1" customHeight="1">
      <c r="I45" s="1236" t="s">
        <v>90</v>
      </c>
      <c r="J45" s="1237"/>
      <c r="K45" s="1237"/>
      <c r="L45" s="1237"/>
      <c r="M45" s="1238"/>
    </row>
    <row r="46" spans="1:18" ht="12.75" hidden="1" customHeight="1">
      <c r="I46" s="1236" t="s">
        <v>67</v>
      </c>
      <c r="J46" s="1282"/>
      <c r="K46" s="1282"/>
      <c r="L46" s="1282"/>
      <c r="M46" s="1283"/>
    </row>
    <row r="47" spans="1:18" ht="12.75" hidden="1" customHeight="1">
      <c r="I47" s="1236" t="s">
        <v>89</v>
      </c>
      <c r="J47" s="1237"/>
      <c r="K47" s="1237"/>
      <c r="L47" s="1237"/>
      <c r="M47" s="1238"/>
    </row>
    <row r="48" spans="1:18" ht="12.75" hidden="1" customHeight="1">
      <c r="I48" s="1236" t="s">
        <v>88</v>
      </c>
      <c r="J48" s="1237"/>
      <c r="K48" s="1237"/>
      <c r="L48" s="1237"/>
      <c r="M48" s="1238"/>
    </row>
    <row r="49" spans="5:13" ht="12.75" hidden="1" customHeight="1">
      <c r="I49" s="1236" t="s">
        <v>87</v>
      </c>
      <c r="J49" s="1237"/>
      <c r="K49" s="1237"/>
      <c r="L49" s="1237"/>
      <c r="M49" s="1238"/>
    </row>
    <row r="50" spans="5:13" ht="12.75" hidden="1" customHeight="1">
      <c r="I50" s="1236" t="s">
        <v>241</v>
      </c>
      <c r="J50" s="1282"/>
      <c r="K50" s="1282"/>
      <c r="L50" s="1282"/>
      <c r="M50" s="1283"/>
    </row>
    <row r="51" spans="5:13" ht="12.75" hidden="1" customHeight="1">
      <c r="I51" s="1236" t="s">
        <v>240</v>
      </c>
      <c r="J51" s="1237"/>
      <c r="K51" s="1237"/>
      <c r="L51" s="1237"/>
      <c r="M51" s="1238"/>
    </row>
    <row r="52" spans="5:13" ht="12.75" hidden="1" customHeight="1"/>
    <row r="64" spans="5:13" ht="12.75" customHeight="1">
      <c r="E64" s="22">
        <v>4</v>
      </c>
    </row>
  </sheetData>
  <sheetProtection selectLockedCells="1"/>
  <customSheetViews>
    <customSheetView guid="{C8D3ADBE-1DC8-41F6-91E5-D751EDAC156D}" showPageBreaks="1" showGridLines="0" printArea="1" hiddenRows="1" view="pageLayout" topLeftCell="B2">
      <selection activeCell="B25" sqref="B25:O27"/>
      <pageMargins left="0.74803149606299213" right="0.74803149606299213" top="0.98425196850393704" bottom="0.98425196850393704" header="0.51181102362204722" footer="0.51181102362204722"/>
      <printOptions horizontalCentered="1"/>
      <pageSetup paperSize="9" scale="74" orientation="landscape" horizontalDpi="4294967293" r:id="rId1"/>
      <headerFooter alignWithMargins="0"/>
    </customSheetView>
    <customSheetView guid="{F221F33E-0E1C-4976-B177-E2EB9B60E99A}" showPageBreaks="1" showGridLines="0" printArea="1" hiddenRows="1" view="pageLayout" topLeftCell="B2">
      <selection activeCell="B25" sqref="B25:O27"/>
      <pageMargins left="0.74803149606299213" right="0.74803149606299213" top="0.98425196850393704" bottom="0.98425196850393704" header="0.51181102362204722" footer="0.51181102362204722"/>
      <printOptions horizontalCentered="1"/>
      <pageSetup paperSize="9" scale="74" orientation="landscape" horizontalDpi="4294967293" r:id="rId2"/>
      <headerFooter alignWithMargins="0"/>
    </customSheetView>
    <customSheetView guid="{4702533F-4104-4A8B-A612-EB1AA37E2852}" showPageBreaks="1" showGridLines="0" printArea="1" hiddenRows="1" view="pageBreakPreview" topLeftCell="A10">
      <selection activeCell="H30" sqref="H30:I30"/>
      <pageMargins left="0.74803149606299213" right="0.74803149606299213" top="0.98425196850393704" bottom="0.98425196850393704" header="0.51181102362204722" footer="0.51181102362204722"/>
      <printOptions horizontalCentered="1"/>
      <pageSetup paperSize="9" scale="74" orientation="landscape" horizontalDpi="4294967293" r:id="rId3"/>
      <headerFooter alignWithMargins="0"/>
    </customSheetView>
    <customSheetView guid="{EA9C586C-6490-4376-8545-D93F3F302A58}" showPageBreaks="1" showGridLines="0" printArea="1" hiddenRows="1" view="pageBreakPreview" topLeftCell="A10">
      <selection activeCell="B25" sqref="B25:O27"/>
      <pageMargins left="0.74803149606299213" right="0.74803149606299213" top="0.98425196850393704" bottom="0.98425196850393704" header="0.51181102362204722" footer="0.51181102362204722"/>
      <printOptions horizontalCentered="1"/>
      <pageSetup paperSize="9" scale="74" orientation="landscape" horizontalDpi="4294967293" r:id="rId4"/>
      <headerFooter alignWithMargins="0"/>
    </customSheetView>
  </customSheetViews>
  <mergeCells count="54">
    <mergeCell ref="I50:M50"/>
    <mergeCell ref="I51:M51"/>
    <mergeCell ref="P6:P7"/>
    <mergeCell ref="I44:M44"/>
    <mergeCell ref="I45:M45"/>
    <mergeCell ref="I46:M46"/>
    <mergeCell ref="I47:M47"/>
    <mergeCell ref="I48:M48"/>
    <mergeCell ref="I49:M49"/>
    <mergeCell ref="N6:N7"/>
    <mergeCell ref="M34:N37"/>
    <mergeCell ref="H37:I37"/>
    <mergeCell ref="H39:I39"/>
    <mergeCell ref="H38:I38"/>
    <mergeCell ref="H34:I34"/>
    <mergeCell ref="H35:I35"/>
    <mergeCell ref="H36:I36"/>
    <mergeCell ref="B31:R33"/>
    <mergeCell ref="C12:G12"/>
    <mergeCell ref="C13:G13"/>
    <mergeCell ref="C14:G14"/>
    <mergeCell ref="C15:G15"/>
    <mergeCell ref="C18:G18"/>
    <mergeCell ref="C19:G19"/>
    <mergeCell ref="C16:G16"/>
    <mergeCell ref="C17:G17"/>
    <mergeCell ref="B28:T28"/>
    <mergeCell ref="B29:T29"/>
    <mergeCell ref="B30:T30"/>
    <mergeCell ref="B27:R27"/>
    <mergeCell ref="B20:G20"/>
    <mergeCell ref="B26:S26"/>
    <mergeCell ref="C11:G11"/>
    <mergeCell ref="C9:G9"/>
    <mergeCell ref="C10:G10"/>
    <mergeCell ref="B5:B7"/>
    <mergeCell ref="N5:S5"/>
    <mergeCell ref="L6:M6"/>
    <mergeCell ref="C5:G7"/>
    <mergeCell ref="C8:G8"/>
    <mergeCell ref="T5:T7"/>
    <mergeCell ref="Q6:Q7"/>
    <mergeCell ref="R6:S6"/>
    <mergeCell ref="H6:H7"/>
    <mergeCell ref="I6:I7"/>
    <mergeCell ref="K6:K7"/>
    <mergeCell ref="H5:M5"/>
    <mergeCell ref="O6:O7"/>
    <mergeCell ref="J6:J7"/>
    <mergeCell ref="B25:G25"/>
    <mergeCell ref="C21:G21"/>
    <mergeCell ref="C22:G22"/>
    <mergeCell ref="C24:G24"/>
    <mergeCell ref="C23:G23"/>
  </mergeCells>
  <phoneticPr fontId="31" type="noConversion"/>
  <printOptions horizontalCentered="1"/>
  <pageMargins left="0.74803149606299213" right="0.74803149606299213" top="0.98425196850393704" bottom="0.98425196850393704" header="0.51181102362204722" footer="0.51181102362204722"/>
  <pageSetup paperSize="9" scale="51" orientation="landscape" r:id="rId5"/>
  <headerFooter alignWithMargins="0">
    <oddHeader xml:space="preserve">&amp;C&amp;"Czcionka tekstu podstawowego,Pogrubiony"&amp;12 5. ZAPOTRZEBOWANIE NA MOC  I ENERGIĘ </oddHeader>
  </headerFooter>
  <drawing r:id="rId6"/>
  <legacyDrawing r:id="rId7"/>
  <mc:AlternateContent xmlns:mc="http://schemas.openxmlformats.org/markup-compatibility/2006">
    <mc:Choice Requires="x14">
      <controls>
        <mc:AlternateContent xmlns:mc="http://schemas.openxmlformats.org/markup-compatibility/2006">
          <mc:Choice Requires="x14">
            <control shapeId="8194" r:id="rId8" name="Rozwiń 2">
              <controlPr defaultSize="0" autoLine="0" autoPict="0">
                <anchor moveWithCells="1">
                  <from>
                    <xdr:col>9</xdr:col>
                    <xdr:colOff>0</xdr:colOff>
                    <xdr:row>8</xdr:row>
                    <xdr:rowOff>9525</xdr:rowOff>
                  </from>
                  <to>
                    <xdr:col>10</xdr:col>
                    <xdr:colOff>0</xdr:colOff>
                    <xdr:row>8</xdr:row>
                    <xdr:rowOff>200025</xdr:rowOff>
                  </to>
                </anchor>
              </controlPr>
            </control>
          </mc:Choice>
        </mc:AlternateContent>
        <mc:AlternateContent xmlns:mc="http://schemas.openxmlformats.org/markup-compatibility/2006">
          <mc:Choice Requires="x14">
            <control shapeId="8195" r:id="rId9" name="Rozwiń 3">
              <controlPr defaultSize="0" autoLine="0" autoPict="0">
                <anchor moveWithCells="1">
                  <from>
                    <xdr:col>9</xdr:col>
                    <xdr:colOff>0</xdr:colOff>
                    <xdr:row>9</xdr:row>
                    <xdr:rowOff>0</xdr:rowOff>
                  </from>
                  <to>
                    <xdr:col>10</xdr:col>
                    <xdr:colOff>0</xdr:colOff>
                    <xdr:row>9</xdr:row>
                    <xdr:rowOff>200025</xdr:rowOff>
                  </to>
                </anchor>
              </controlPr>
            </control>
          </mc:Choice>
        </mc:AlternateContent>
        <mc:AlternateContent xmlns:mc="http://schemas.openxmlformats.org/markup-compatibility/2006">
          <mc:Choice Requires="x14">
            <control shapeId="8196" r:id="rId10" name="Rozwiń 4">
              <controlPr defaultSize="0" autoLine="0" autoPict="0">
                <anchor moveWithCells="1">
                  <from>
                    <xdr:col>9</xdr:col>
                    <xdr:colOff>0</xdr:colOff>
                    <xdr:row>10</xdr:row>
                    <xdr:rowOff>9525</xdr:rowOff>
                  </from>
                  <to>
                    <xdr:col>10</xdr:col>
                    <xdr:colOff>0</xdr:colOff>
                    <xdr:row>11</xdr:row>
                    <xdr:rowOff>0</xdr:rowOff>
                  </to>
                </anchor>
              </controlPr>
            </control>
          </mc:Choice>
        </mc:AlternateContent>
        <mc:AlternateContent xmlns:mc="http://schemas.openxmlformats.org/markup-compatibility/2006">
          <mc:Choice Requires="x14">
            <control shapeId="8197" r:id="rId11" name="Rozwiń 5">
              <controlPr defaultSize="0" autoLine="0" autoPict="0">
                <anchor moveWithCells="1">
                  <from>
                    <xdr:col>9</xdr:col>
                    <xdr:colOff>9525</xdr:colOff>
                    <xdr:row>11</xdr:row>
                    <xdr:rowOff>9525</xdr:rowOff>
                  </from>
                  <to>
                    <xdr:col>10</xdr:col>
                    <xdr:colOff>0</xdr:colOff>
                    <xdr:row>12</xdr:row>
                    <xdr:rowOff>9525</xdr:rowOff>
                  </to>
                </anchor>
              </controlPr>
            </control>
          </mc:Choice>
        </mc:AlternateContent>
        <mc:AlternateContent xmlns:mc="http://schemas.openxmlformats.org/markup-compatibility/2006">
          <mc:Choice Requires="x14">
            <control shapeId="8198" r:id="rId12" name="Rozwiń 6">
              <controlPr defaultSize="0" autoLine="0" autoPict="0">
                <anchor moveWithCells="1">
                  <from>
                    <xdr:col>9</xdr:col>
                    <xdr:colOff>0</xdr:colOff>
                    <xdr:row>12</xdr:row>
                    <xdr:rowOff>9525</xdr:rowOff>
                  </from>
                  <to>
                    <xdr:col>10</xdr:col>
                    <xdr:colOff>0</xdr:colOff>
                    <xdr:row>13</xdr:row>
                    <xdr:rowOff>19050</xdr:rowOff>
                  </to>
                </anchor>
              </controlPr>
            </control>
          </mc:Choice>
        </mc:AlternateContent>
        <mc:AlternateContent xmlns:mc="http://schemas.openxmlformats.org/markup-compatibility/2006">
          <mc:Choice Requires="x14">
            <control shapeId="8199" r:id="rId13" name="Rozwiń 7">
              <controlPr defaultSize="0" autoLine="0" autoPict="0">
                <anchor moveWithCells="1">
                  <from>
                    <xdr:col>9</xdr:col>
                    <xdr:colOff>0</xdr:colOff>
                    <xdr:row>13</xdr:row>
                    <xdr:rowOff>9525</xdr:rowOff>
                  </from>
                  <to>
                    <xdr:col>10</xdr:col>
                    <xdr:colOff>0</xdr:colOff>
                    <xdr:row>14</xdr:row>
                    <xdr:rowOff>19050</xdr:rowOff>
                  </to>
                </anchor>
              </controlPr>
            </control>
          </mc:Choice>
        </mc:AlternateContent>
        <mc:AlternateContent xmlns:mc="http://schemas.openxmlformats.org/markup-compatibility/2006">
          <mc:Choice Requires="x14">
            <control shapeId="8200" r:id="rId14" name="Rozwiń 8">
              <controlPr defaultSize="0" autoLine="0" autoPict="0">
                <anchor moveWithCells="1">
                  <from>
                    <xdr:col>9</xdr:col>
                    <xdr:colOff>0</xdr:colOff>
                    <xdr:row>13</xdr:row>
                    <xdr:rowOff>190500</xdr:rowOff>
                  </from>
                  <to>
                    <xdr:col>10</xdr:col>
                    <xdr:colOff>0</xdr:colOff>
                    <xdr:row>15</xdr:row>
                    <xdr:rowOff>0</xdr:rowOff>
                  </to>
                </anchor>
              </controlPr>
            </control>
          </mc:Choice>
        </mc:AlternateContent>
        <mc:AlternateContent xmlns:mc="http://schemas.openxmlformats.org/markup-compatibility/2006">
          <mc:Choice Requires="x14">
            <control shapeId="8201" r:id="rId15" name="Rozwiń 9">
              <controlPr defaultSize="0" autoLine="0" autoPict="0">
                <anchor moveWithCells="1">
                  <from>
                    <xdr:col>8</xdr:col>
                    <xdr:colOff>1323975</xdr:colOff>
                    <xdr:row>15</xdr:row>
                    <xdr:rowOff>0</xdr:rowOff>
                  </from>
                  <to>
                    <xdr:col>10</xdr:col>
                    <xdr:colOff>0</xdr:colOff>
                    <xdr:row>16</xdr:row>
                    <xdr:rowOff>0</xdr:rowOff>
                  </to>
                </anchor>
              </controlPr>
            </control>
          </mc:Choice>
        </mc:AlternateContent>
        <mc:AlternateContent xmlns:mc="http://schemas.openxmlformats.org/markup-compatibility/2006">
          <mc:Choice Requires="x14">
            <control shapeId="8202" r:id="rId16" name="Rozwiń 10">
              <controlPr defaultSize="0" autoLine="0" autoPict="0">
                <anchor moveWithCells="1">
                  <from>
                    <xdr:col>8</xdr:col>
                    <xdr:colOff>1323975</xdr:colOff>
                    <xdr:row>16</xdr:row>
                    <xdr:rowOff>0</xdr:rowOff>
                  </from>
                  <to>
                    <xdr:col>10</xdr:col>
                    <xdr:colOff>0</xdr:colOff>
                    <xdr:row>17</xdr:row>
                    <xdr:rowOff>0</xdr:rowOff>
                  </to>
                </anchor>
              </controlPr>
            </control>
          </mc:Choice>
        </mc:AlternateContent>
        <mc:AlternateContent xmlns:mc="http://schemas.openxmlformats.org/markup-compatibility/2006">
          <mc:Choice Requires="x14">
            <control shapeId="8203" r:id="rId17" name="Rozwiń 11">
              <controlPr defaultSize="0" autoLine="0" autoPict="0">
                <anchor moveWithCells="1">
                  <from>
                    <xdr:col>9</xdr:col>
                    <xdr:colOff>0</xdr:colOff>
                    <xdr:row>16</xdr:row>
                    <xdr:rowOff>190500</xdr:rowOff>
                  </from>
                  <to>
                    <xdr:col>10</xdr:col>
                    <xdr:colOff>0</xdr:colOff>
                    <xdr:row>18</xdr:row>
                    <xdr:rowOff>0</xdr:rowOff>
                  </to>
                </anchor>
              </controlPr>
            </control>
          </mc:Choice>
        </mc:AlternateContent>
        <mc:AlternateContent xmlns:mc="http://schemas.openxmlformats.org/markup-compatibility/2006">
          <mc:Choice Requires="x14">
            <control shapeId="8204" r:id="rId18" name="Rozwiń 12">
              <controlPr defaultSize="0" autoLine="0" autoPict="0">
                <anchor moveWithCells="1">
                  <from>
                    <xdr:col>9</xdr:col>
                    <xdr:colOff>0</xdr:colOff>
                    <xdr:row>17</xdr:row>
                    <xdr:rowOff>190500</xdr:rowOff>
                  </from>
                  <to>
                    <xdr:col>10</xdr:col>
                    <xdr:colOff>0</xdr:colOff>
                    <xdr:row>19</xdr:row>
                    <xdr:rowOff>0</xdr:rowOff>
                  </to>
                </anchor>
              </controlPr>
            </control>
          </mc:Choice>
        </mc:AlternateContent>
        <mc:AlternateContent xmlns:mc="http://schemas.openxmlformats.org/markup-compatibility/2006">
          <mc:Choice Requires="x14">
            <control shapeId="8216" r:id="rId19" name="Rozwiń 24">
              <controlPr defaultSize="0" autoLine="0" autoPict="0">
                <anchor moveWithCells="1">
                  <from>
                    <xdr:col>15</xdr:col>
                    <xdr:colOff>0</xdr:colOff>
                    <xdr:row>8</xdr:row>
                    <xdr:rowOff>0</xdr:rowOff>
                  </from>
                  <to>
                    <xdr:col>16</xdr:col>
                    <xdr:colOff>0</xdr:colOff>
                    <xdr:row>8</xdr:row>
                    <xdr:rowOff>200025</xdr:rowOff>
                  </to>
                </anchor>
              </controlPr>
            </control>
          </mc:Choice>
        </mc:AlternateContent>
        <mc:AlternateContent xmlns:mc="http://schemas.openxmlformats.org/markup-compatibility/2006">
          <mc:Choice Requires="x14">
            <control shapeId="8217" r:id="rId20" name="Rozwiń 25">
              <controlPr defaultSize="0" autoLine="0" autoPict="0">
                <anchor moveWithCells="1">
                  <from>
                    <xdr:col>15</xdr:col>
                    <xdr:colOff>0</xdr:colOff>
                    <xdr:row>9</xdr:row>
                    <xdr:rowOff>0</xdr:rowOff>
                  </from>
                  <to>
                    <xdr:col>15</xdr:col>
                    <xdr:colOff>1219200</xdr:colOff>
                    <xdr:row>10</xdr:row>
                    <xdr:rowOff>9525</xdr:rowOff>
                  </to>
                </anchor>
              </controlPr>
            </control>
          </mc:Choice>
        </mc:AlternateContent>
        <mc:AlternateContent xmlns:mc="http://schemas.openxmlformats.org/markup-compatibility/2006">
          <mc:Choice Requires="x14">
            <control shapeId="8218" r:id="rId21" name="Rozwiń 26">
              <controlPr defaultSize="0" autoLine="0" autoPict="0">
                <anchor moveWithCells="1">
                  <from>
                    <xdr:col>15</xdr:col>
                    <xdr:colOff>0</xdr:colOff>
                    <xdr:row>10</xdr:row>
                    <xdr:rowOff>9525</xdr:rowOff>
                  </from>
                  <to>
                    <xdr:col>16</xdr:col>
                    <xdr:colOff>0</xdr:colOff>
                    <xdr:row>11</xdr:row>
                    <xdr:rowOff>0</xdr:rowOff>
                  </to>
                </anchor>
              </controlPr>
            </control>
          </mc:Choice>
        </mc:AlternateContent>
        <mc:AlternateContent xmlns:mc="http://schemas.openxmlformats.org/markup-compatibility/2006">
          <mc:Choice Requires="x14">
            <control shapeId="8219" r:id="rId22" name="Rozwiń 27">
              <controlPr defaultSize="0" autoLine="0" autoPict="0">
                <anchor moveWithCells="1">
                  <from>
                    <xdr:col>15</xdr:col>
                    <xdr:colOff>0</xdr:colOff>
                    <xdr:row>11</xdr:row>
                    <xdr:rowOff>9525</xdr:rowOff>
                  </from>
                  <to>
                    <xdr:col>16</xdr:col>
                    <xdr:colOff>0</xdr:colOff>
                    <xdr:row>12</xdr:row>
                    <xdr:rowOff>9525</xdr:rowOff>
                  </to>
                </anchor>
              </controlPr>
            </control>
          </mc:Choice>
        </mc:AlternateContent>
        <mc:AlternateContent xmlns:mc="http://schemas.openxmlformats.org/markup-compatibility/2006">
          <mc:Choice Requires="x14">
            <control shapeId="8220" r:id="rId23" name="Rozwiń 28">
              <controlPr defaultSize="0" autoLine="0" autoPict="0">
                <anchor moveWithCells="1">
                  <from>
                    <xdr:col>15</xdr:col>
                    <xdr:colOff>0</xdr:colOff>
                    <xdr:row>12</xdr:row>
                    <xdr:rowOff>9525</xdr:rowOff>
                  </from>
                  <to>
                    <xdr:col>16</xdr:col>
                    <xdr:colOff>0</xdr:colOff>
                    <xdr:row>13</xdr:row>
                    <xdr:rowOff>19050</xdr:rowOff>
                  </to>
                </anchor>
              </controlPr>
            </control>
          </mc:Choice>
        </mc:AlternateContent>
        <mc:AlternateContent xmlns:mc="http://schemas.openxmlformats.org/markup-compatibility/2006">
          <mc:Choice Requires="x14">
            <control shapeId="8221" r:id="rId24" name="Rozwiń 29">
              <controlPr defaultSize="0" autoLine="0" autoPict="0">
                <anchor moveWithCells="1">
                  <from>
                    <xdr:col>15</xdr:col>
                    <xdr:colOff>0</xdr:colOff>
                    <xdr:row>13</xdr:row>
                    <xdr:rowOff>19050</xdr:rowOff>
                  </from>
                  <to>
                    <xdr:col>16</xdr:col>
                    <xdr:colOff>0</xdr:colOff>
                    <xdr:row>14</xdr:row>
                    <xdr:rowOff>28575</xdr:rowOff>
                  </to>
                </anchor>
              </controlPr>
            </control>
          </mc:Choice>
        </mc:AlternateContent>
        <mc:AlternateContent xmlns:mc="http://schemas.openxmlformats.org/markup-compatibility/2006">
          <mc:Choice Requires="x14">
            <control shapeId="8222" r:id="rId25" name="Rozwiń 30">
              <controlPr defaultSize="0" autoLine="0" autoPict="0">
                <anchor moveWithCells="1">
                  <from>
                    <xdr:col>14</xdr:col>
                    <xdr:colOff>1219200</xdr:colOff>
                    <xdr:row>14</xdr:row>
                    <xdr:rowOff>9525</xdr:rowOff>
                  </from>
                  <to>
                    <xdr:col>15</xdr:col>
                    <xdr:colOff>1219200</xdr:colOff>
                    <xdr:row>15</xdr:row>
                    <xdr:rowOff>9525</xdr:rowOff>
                  </to>
                </anchor>
              </controlPr>
            </control>
          </mc:Choice>
        </mc:AlternateContent>
        <mc:AlternateContent xmlns:mc="http://schemas.openxmlformats.org/markup-compatibility/2006">
          <mc:Choice Requires="x14">
            <control shapeId="8223" r:id="rId26" name="Rozwiń 31">
              <controlPr defaultSize="0" autoLine="0" autoPict="0">
                <anchor moveWithCells="1">
                  <from>
                    <xdr:col>15</xdr:col>
                    <xdr:colOff>0</xdr:colOff>
                    <xdr:row>15</xdr:row>
                    <xdr:rowOff>9525</xdr:rowOff>
                  </from>
                  <to>
                    <xdr:col>16</xdr:col>
                    <xdr:colOff>0</xdr:colOff>
                    <xdr:row>16</xdr:row>
                    <xdr:rowOff>9525</xdr:rowOff>
                  </to>
                </anchor>
              </controlPr>
            </control>
          </mc:Choice>
        </mc:AlternateContent>
        <mc:AlternateContent xmlns:mc="http://schemas.openxmlformats.org/markup-compatibility/2006">
          <mc:Choice Requires="x14">
            <control shapeId="8224" r:id="rId27" name="Rozwiń 32">
              <controlPr defaultSize="0" autoLine="0" autoPict="0">
                <anchor moveWithCells="1">
                  <from>
                    <xdr:col>15</xdr:col>
                    <xdr:colOff>0</xdr:colOff>
                    <xdr:row>16</xdr:row>
                    <xdr:rowOff>0</xdr:rowOff>
                  </from>
                  <to>
                    <xdr:col>16</xdr:col>
                    <xdr:colOff>0</xdr:colOff>
                    <xdr:row>17</xdr:row>
                    <xdr:rowOff>0</xdr:rowOff>
                  </to>
                </anchor>
              </controlPr>
            </control>
          </mc:Choice>
        </mc:AlternateContent>
        <mc:AlternateContent xmlns:mc="http://schemas.openxmlformats.org/markup-compatibility/2006">
          <mc:Choice Requires="x14">
            <control shapeId="8225" r:id="rId28" name="Rozwiń 33">
              <controlPr defaultSize="0" autoLine="0" autoPict="0">
                <anchor moveWithCells="1">
                  <from>
                    <xdr:col>14</xdr:col>
                    <xdr:colOff>1219200</xdr:colOff>
                    <xdr:row>17</xdr:row>
                    <xdr:rowOff>0</xdr:rowOff>
                  </from>
                  <to>
                    <xdr:col>15</xdr:col>
                    <xdr:colOff>1219200</xdr:colOff>
                    <xdr:row>18</xdr:row>
                    <xdr:rowOff>0</xdr:rowOff>
                  </to>
                </anchor>
              </controlPr>
            </control>
          </mc:Choice>
        </mc:AlternateContent>
        <mc:AlternateContent xmlns:mc="http://schemas.openxmlformats.org/markup-compatibility/2006">
          <mc:Choice Requires="x14">
            <control shapeId="8226" r:id="rId29" name="Rozwiń 34">
              <controlPr defaultSize="0" autoLine="0" autoPict="0">
                <anchor moveWithCells="1">
                  <from>
                    <xdr:col>15</xdr:col>
                    <xdr:colOff>0</xdr:colOff>
                    <xdr:row>18</xdr:row>
                    <xdr:rowOff>9525</xdr:rowOff>
                  </from>
                  <to>
                    <xdr:col>16</xdr:col>
                    <xdr:colOff>0</xdr:colOff>
                    <xdr:row>19</xdr:row>
                    <xdr:rowOff>9525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37"/>
  <sheetViews>
    <sheetView tabSelected="1" view="pageBreakPreview" zoomScale="60" zoomScaleNormal="50" zoomScalePageLayoutView="55" workbookViewId="0">
      <selection activeCell="F15" sqref="F15"/>
    </sheetView>
  </sheetViews>
  <sheetFormatPr defaultColWidth="8.5" defaultRowHeight="12.75"/>
  <cols>
    <col min="1" max="1" width="4.25" style="50" customWidth="1"/>
    <col min="2" max="2" width="4.5" style="240" bestFit="1" customWidth="1"/>
    <col min="3" max="3" width="14.625" style="50" customWidth="1"/>
    <col min="4" max="4" width="17.125" style="50" customWidth="1"/>
    <col min="5" max="5" width="14.375" style="50" customWidth="1"/>
    <col min="6" max="6" width="20.75" style="50" customWidth="1"/>
    <col min="7" max="7" width="21.875" style="50" customWidth="1"/>
    <col min="8" max="8" width="15.25" style="50" customWidth="1"/>
    <col min="9" max="9" width="21.625" style="50" customWidth="1"/>
    <col min="10" max="10" width="15.25" style="50" customWidth="1"/>
    <col min="11" max="11" width="20.125" style="50" customWidth="1"/>
    <col min="12" max="12" width="12.875" style="50" customWidth="1"/>
    <col min="13" max="13" width="15.125" style="50" customWidth="1"/>
    <col min="14" max="14" width="17.625" style="50" customWidth="1"/>
    <col min="15" max="16384" width="8.5" style="50"/>
  </cols>
  <sheetData>
    <row r="1" spans="1:14">
      <c r="A1" s="49"/>
      <c r="B1" s="231"/>
      <c r="C1" s="49"/>
      <c r="D1" s="49"/>
      <c r="E1" s="49"/>
      <c r="F1" s="49"/>
      <c r="G1" s="49"/>
      <c r="H1" s="49"/>
      <c r="I1" s="49"/>
      <c r="J1" s="49"/>
      <c r="K1" s="49"/>
      <c r="L1" s="49"/>
      <c r="M1" s="49"/>
      <c r="N1" s="49"/>
    </row>
    <row r="2" spans="1:14" s="233" customFormat="1" ht="18.75">
      <c r="A2" s="232"/>
      <c r="B2" s="1291" t="s">
        <v>0</v>
      </c>
      <c r="C2" s="1294" t="s">
        <v>63</v>
      </c>
      <c r="D2" s="1295"/>
      <c r="E2" s="1295"/>
      <c r="F2" s="1295"/>
      <c r="G2" s="1296"/>
      <c r="H2" s="1303" t="s">
        <v>621</v>
      </c>
      <c r="I2" s="1304"/>
      <c r="J2" s="1304"/>
      <c r="K2" s="1304"/>
      <c r="L2" s="1304"/>
      <c r="M2" s="1304"/>
      <c r="N2" s="1305"/>
    </row>
    <row r="3" spans="1:14" s="235" customFormat="1" ht="37.5">
      <c r="A3" s="234"/>
      <c r="B3" s="1292"/>
      <c r="C3" s="1297"/>
      <c r="D3" s="1298"/>
      <c r="E3" s="1298"/>
      <c r="F3" s="1298"/>
      <c r="G3" s="1299"/>
      <c r="H3" s="1306" t="s">
        <v>3</v>
      </c>
      <c r="I3" s="1307"/>
      <c r="J3" s="1306" t="s">
        <v>2</v>
      </c>
      <c r="K3" s="1308"/>
      <c r="L3" s="1309" t="s">
        <v>443</v>
      </c>
      <c r="M3" s="1307"/>
      <c r="N3" s="339" t="s">
        <v>444</v>
      </c>
    </row>
    <row r="4" spans="1:14" s="235" customFormat="1" ht="18.75">
      <c r="A4" s="234"/>
      <c r="B4" s="1293"/>
      <c r="C4" s="1300"/>
      <c r="D4" s="1301"/>
      <c r="E4" s="1301"/>
      <c r="F4" s="1301"/>
      <c r="G4" s="1302"/>
      <c r="H4" s="341" t="s">
        <v>347</v>
      </c>
      <c r="I4" s="338" t="s">
        <v>326</v>
      </c>
      <c r="J4" s="341" t="s">
        <v>347</v>
      </c>
      <c r="K4" s="338" t="s">
        <v>326</v>
      </c>
      <c r="L4" s="341" t="s">
        <v>347</v>
      </c>
      <c r="M4" s="338" t="s">
        <v>326</v>
      </c>
      <c r="N4" s="338" t="s">
        <v>303</v>
      </c>
    </row>
    <row r="5" spans="1:14" s="235" customFormat="1" ht="18.75">
      <c r="A5" s="234"/>
      <c r="B5" s="340"/>
      <c r="C5" s="1303">
        <v>1</v>
      </c>
      <c r="D5" s="1320"/>
      <c r="E5" s="1320"/>
      <c r="F5" s="1320"/>
      <c r="G5" s="1321"/>
      <c r="H5" s="340">
        <v>2</v>
      </c>
      <c r="I5" s="342">
        <v>3</v>
      </c>
      <c r="J5" s="340">
        <v>4</v>
      </c>
      <c r="K5" s="342">
        <v>5</v>
      </c>
      <c r="L5" s="340">
        <v>6</v>
      </c>
      <c r="M5" s="342">
        <v>7</v>
      </c>
      <c r="N5" s="340">
        <v>8</v>
      </c>
    </row>
    <row r="6" spans="1:14" s="237" customFormat="1" ht="22.5" customHeight="1">
      <c r="A6" s="236"/>
      <c r="B6" s="343" t="s">
        <v>4</v>
      </c>
      <c r="C6" s="1288" t="s">
        <v>91</v>
      </c>
      <c r="D6" s="1310"/>
      <c r="E6" s="1310"/>
      <c r="F6" s="1310"/>
      <c r="G6" s="1311"/>
      <c r="H6" s="344"/>
      <c r="I6" s="574"/>
      <c r="J6" s="344"/>
      <c r="K6" s="577"/>
      <c r="L6" s="345"/>
      <c r="M6" s="580"/>
      <c r="N6" s="575"/>
    </row>
    <row r="7" spans="1:14" s="237" customFormat="1" ht="24" customHeight="1">
      <c r="A7" s="236"/>
      <c r="B7" s="343" t="s">
        <v>5</v>
      </c>
      <c r="C7" s="1288" t="s">
        <v>90</v>
      </c>
      <c r="D7" s="1289"/>
      <c r="E7" s="1289"/>
      <c r="F7" s="1289"/>
      <c r="G7" s="1290"/>
      <c r="H7" s="344">
        <f>'5. Zapotrzebowanie na moc i en.'!I9/1000</f>
        <v>241.94166666666672</v>
      </c>
      <c r="I7" s="574">
        <f t="shared" ref="I7:K21" si="0">H7*3.6</f>
        <v>870.99000000000024</v>
      </c>
      <c r="J7" s="344">
        <f>'5. Zapotrzebowanie na moc i en.'!O9/1000</f>
        <v>74.816666666666677</v>
      </c>
      <c r="K7" s="577">
        <f t="shared" si="0"/>
        <v>269.34000000000003</v>
      </c>
      <c r="L7" s="345">
        <f t="shared" ref="L7:M23" si="1">H7-J7</f>
        <v>167.12500000000006</v>
      </c>
      <c r="M7" s="580">
        <f t="shared" si="1"/>
        <v>601.6500000000002</v>
      </c>
      <c r="N7" s="582"/>
    </row>
    <row r="8" spans="1:14" s="237" customFormat="1" ht="18.75">
      <c r="A8" s="236"/>
      <c r="B8" s="343" t="s">
        <v>7</v>
      </c>
      <c r="C8" s="1288" t="s">
        <v>67</v>
      </c>
      <c r="D8" s="1312"/>
      <c r="E8" s="1312"/>
      <c r="F8" s="1312"/>
      <c r="G8" s="1313"/>
      <c r="H8" s="344"/>
      <c r="I8" s="574">
        <f t="shared" si="0"/>
        <v>0</v>
      </c>
      <c r="J8" s="344"/>
      <c r="K8" s="577">
        <f t="shared" si="0"/>
        <v>0</v>
      </c>
      <c r="L8" s="345">
        <f t="shared" si="1"/>
        <v>0</v>
      </c>
      <c r="M8" s="580">
        <f t="shared" si="1"/>
        <v>0</v>
      </c>
      <c r="N8" s="582"/>
    </row>
    <row r="9" spans="1:14" ht="24" customHeight="1">
      <c r="A9" s="49"/>
      <c r="B9" s="343" t="s">
        <v>8</v>
      </c>
      <c r="C9" s="1288" t="s">
        <v>89</v>
      </c>
      <c r="D9" s="1289"/>
      <c r="E9" s="1289"/>
      <c r="F9" s="1289"/>
      <c r="G9" s="1290"/>
      <c r="H9" s="344"/>
      <c r="I9" s="574">
        <f t="shared" si="0"/>
        <v>0</v>
      </c>
      <c r="J9" s="344"/>
      <c r="K9" s="577">
        <f t="shared" si="0"/>
        <v>0</v>
      </c>
      <c r="L9" s="345">
        <f t="shared" si="1"/>
        <v>0</v>
      </c>
      <c r="M9" s="580">
        <f t="shared" si="1"/>
        <v>0</v>
      </c>
      <c r="N9" s="582"/>
    </row>
    <row r="10" spans="1:14" ht="25.5" customHeight="1">
      <c r="A10" s="49"/>
      <c r="B10" s="343" t="s">
        <v>9</v>
      </c>
      <c r="C10" s="1288" t="s">
        <v>88</v>
      </c>
      <c r="D10" s="1289"/>
      <c r="E10" s="1289"/>
      <c r="F10" s="1289"/>
      <c r="G10" s="1290"/>
      <c r="H10" s="344"/>
      <c r="I10" s="574">
        <f t="shared" si="0"/>
        <v>0</v>
      </c>
      <c r="J10" s="344"/>
      <c r="K10" s="577">
        <f t="shared" si="0"/>
        <v>0</v>
      </c>
      <c r="L10" s="345">
        <f t="shared" si="1"/>
        <v>0</v>
      </c>
      <c r="M10" s="580">
        <f t="shared" si="1"/>
        <v>0</v>
      </c>
      <c r="N10" s="582"/>
    </row>
    <row r="11" spans="1:14" ht="25.5" customHeight="1">
      <c r="A11" s="49"/>
      <c r="B11" s="343" t="s">
        <v>11</v>
      </c>
      <c r="C11" s="1288" t="s">
        <v>87</v>
      </c>
      <c r="D11" s="1289"/>
      <c r="E11" s="1289"/>
      <c r="F11" s="1289"/>
      <c r="G11" s="1290"/>
      <c r="H11" s="344"/>
      <c r="I11" s="574">
        <f t="shared" si="0"/>
        <v>0</v>
      </c>
      <c r="J11" s="344"/>
      <c r="K11" s="577">
        <f t="shared" si="0"/>
        <v>0</v>
      </c>
      <c r="L11" s="345">
        <f t="shared" si="1"/>
        <v>0</v>
      </c>
      <c r="M11" s="580">
        <f t="shared" si="1"/>
        <v>0</v>
      </c>
      <c r="N11" s="582"/>
    </row>
    <row r="12" spans="1:14" ht="25.5" customHeight="1">
      <c r="A12" s="49"/>
      <c r="B12" s="343" t="s">
        <v>12</v>
      </c>
      <c r="C12" s="1288" t="s">
        <v>686</v>
      </c>
      <c r="D12" s="1312"/>
      <c r="E12" s="1312"/>
      <c r="F12" s="1312"/>
      <c r="G12" s="1313"/>
      <c r="H12" s="344"/>
      <c r="I12" s="574">
        <f t="shared" si="0"/>
        <v>0</v>
      </c>
      <c r="J12" s="344"/>
      <c r="K12" s="577">
        <f t="shared" si="0"/>
        <v>0</v>
      </c>
      <c r="L12" s="345">
        <f t="shared" si="1"/>
        <v>0</v>
      </c>
      <c r="M12" s="580">
        <f t="shared" si="1"/>
        <v>0</v>
      </c>
      <c r="N12" s="582"/>
    </row>
    <row r="13" spans="1:14" ht="29.25" customHeight="1">
      <c r="A13" s="49"/>
      <c r="B13" s="343" t="s">
        <v>13</v>
      </c>
      <c r="C13" s="1288" t="s">
        <v>445</v>
      </c>
      <c r="D13" s="1289"/>
      <c r="E13" s="1289"/>
      <c r="F13" s="1289"/>
      <c r="G13" s="1290"/>
      <c r="H13" s="344"/>
      <c r="I13" s="574">
        <f t="shared" si="0"/>
        <v>0</v>
      </c>
      <c r="J13" s="344"/>
      <c r="K13" s="577">
        <f t="shared" si="0"/>
        <v>0</v>
      </c>
      <c r="L13" s="345">
        <f t="shared" si="1"/>
        <v>0</v>
      </c>
      <c r="M13" s="580">
        <f t="shared" si="1"/>
        <v>0</v>
      </c>
      <c r="N13" s="582"/>
    </row>
    <row r="14" spans="1:14" ht="33" customHeight="1">
      <c r="A14" s="49"/>
      <c r="B14" s="343" t="s">
        <v>14</v>
      </c>
      <c r="C14" s="1288" t="s">
        <v>446</v>
      </c>
      <c r="D14" s="1289"/>
      <c r="E14" s="1289"/>
      <c r="F14" s="1289"/>
      <c r="G14" s="1290"/>
      <c r="H14" s="344"/>
      <c r="I14" s="574">
        <f t="shared" si="0"/>
        <v>0</v>
      </c>
      <c r="J14" s="344"/>
      <c r="K14" s="577">
        <f t="shared" si="0"/>
        <v>0</v>
      </c>
      <c r="L14" s="345">
        <f t="shared" si="1"/>
        <v>0</v>
      </c>
      <c r="M14" s="580">
        <f t="shared" si="1"/>
        <v>0</v>
      </c>
      <c r="N14" s="582"/>
    </row>
    <row r="15" spans="1:14" ht="33" customHeight="1">
      <c r="A15" s="49"/>
      <c r="B15" s="343" t="s">
        <v>15</v>
      </c>
      <c r="C15" s="1288" t="s">
        <v>447</v>
      </c>
      <c r="D15" s="1289"/>
      <c r="E15" s="1289"/>
      <c r="F15" s="1289"/>
      <c r="G15" s="1290"/>
      <c r="H15" s="344"/>
      <c r="I15" s="574">
        <f t="shared" si="0"/>
        <v>0</v>
      </c>
      <c r="J15" s="344"/>
      <c r="K15" s="577">
        <f t="shared" si="0"/>
        <v>0</v>
      </c>
      <c r="L15" s="345">
        <f t="shared" si="1"/>
        <v>0</v>
      </c>
      <c r="M15" s="580">
        <f t="shared" si="1"/>
        <v>0</v>
      </c>
      <c r="N15" s="582"/>
    </row>
    <row r="16" spans="1:14" ht="46.5" customHeight="1">
      <c r="A16" s="49"/>
      <c r="B16" s="343" t="s">
        <v>16</v>
      </c>
      <c r="C16" s="1288" t="s">
        <v>448</v>
      </c>
      <c r="D16" s="1312"/>
      <c r="E16" s="1312"/>
      <c r="F16" s="1312"/>
      <c r="G16" s="1313"/>
      <c r="H16" s="344"/>
      <c r="I16" s="574">
        <f t="shared" si="0"/>
        <v>0</v>
      </c>
      <c r="J16" s="344"/>
      <c r="K16" s="577">
        <f t="shared" si="0"/>
        <v>0</v>
      </c>
      <c r="L16" s="345">
        <f t="shared" si="1"/>
        <v>0</v>
      </c>
      <c r="M16" s="580">
        <f t="shared" si="1"/>
        <v>0</v>
      </c>
      <c r="N16" s="582"/>
    </row>
    <row r="17" spans="1:15" ht="36.75" customHeight="1">
      <c r="A17" s="49"/>
      <c r="B17" s="343" t="s">
        <v>17</v>
      </c>
      <c r="C17" s="1288" t="s">
        <v>607</v>
      </c>
      <c r="D17" s="1312"/>
      <c r="E17" s="1312"/>
      <c r="F17" s="1312"/>
      <c r="G17" s="1313"/>
      <c r="H17" s="344">
        <f>'5. Zapotrzebowanie na moc i en.'!L9/1000</f>
        <v>44.315779999999997</v>
      </c>
      <c r="I17" s="574">
        <f t="shared" si="0"/>
        <v>159.53680799999998</v>
      </c>
      <c r="J17" s="344">
        <f>'5. Zapotrzebowanie na moc i en.'!R9/1000</f>
        <v>20.341139999999999</v>
      </c>
      <c r="K17" s="577">
        <f t="shared" si="0"/>
        <v>73.228104000000002</v>
      </c>
      <c r="L17" s="345">
        <f t="shared" si="1"/>
        <v>23.974639999999997</v>
      </c>
      <c r="M17" s="580">
        <f t="shared" si="1"/>
        <v>86.308703999999977</v>
      </c>
      <c r="N17" s="582"/>
    </row>
    <row r="18" spans="1:15" ht="54.75" customHeight="1">
      <c r="A18" s="238"/>
      <c r="B18" s="346" t="s">
        <v>86</v>
      </c>
      <c r="C18" s="1288" t="s">
        <v>558</v>
      </c>
      <c r="D18" s="1289"/>
      <c r="E18" s="1289"/>
      <c r="F18" s="1289"/>
      <c r="G18" s="1290"/>
      <c r="H18" s="347"/>
      <c r="I18" s="575">
        <f>H18*3.6</f>
        <v>0</v>
      </c>
      <c r="J18" s="347"/>
      <c r="K18" s="578">
        <f>J18*3.6</f>
        <v>0</v>
      </c>
      <c r="L18" s="348">
        <f>H18-J18</f>
        <v>0</v>
      </c>
      <c r="M18" s="581">
        <f>I18-K18</f>
        <v>0</v>
      </c>
      <c r="N18" s="582"/>
    </row>
    <row r="19" spans="1:15" ht="57.75" customHeight="1">
      <c r="A19" s="238"/>
      <c r="B19" s="343" t="s">
        <v>211</v>
      </c>
      <c r="C19" s="1288" t="s">
        <v>559</v>
      </c>
      <c r="D19" s="1289"/>
      <c r="E19" s="1289"/>
      <c r="F19" s="1289"/>
      <c r="G19" s="1290"/>
      <c r="H19" s="347"/>
      <c r="I19" s="575">
        <f t="shared" si="0"/>
        <v>0</v>
      </c>
      <c r="J19" s="347"/>
      <c r="K19" s="578">
        <f t="shared" si="0"/>
        <v>0</v>
      </c>
      <c r="L19" s="348">
        <f t="shared" si="1"/>
        <v>0</v>
      </c>
      <c r="M19" s="581">
        <f t="shared" si="1"/>
        <v>0</v>
      </c>
      <c r="N19" s="576"/>
    </row>
    <row r="20" spans="1:15" ht="18.75">
      <c r="A20" s="49"/>
      <c r="B20" s="1333" t="s">
        <v>243</v>
      </c>
      <c r="C20" s="1334"/>
      <c r="D20" s="1334"/>
      <c r="E20" s="1334"/>
      <c r="F20" s="1334"/>
      <c r="G20" s="1334"/>
      <c r="H20" s="349">
        <f t="shared" ref="H20:M20" si="2">SUM(H6:H19)</f>
        <v>286.25744666666674</v>
      </c>
      <c r="I20" s="349">
        <f t="shared" si="2"/>
        <v>1030.5268080000003</v>
      </c>
      <c r="J20" s="349">
        <f t="shared" si="2"/>
        <v>95.157806666666673</v>
      </c>
      <c r="K20" s="349">
        <f t="shared" si="2"/>
        <v>342.56810400000006</v>
      </c>
      <c r="L20" s="349">
        <f t="shared" si="2"/>
        <v>191.09964000000005</v>
      </c>
      <c r="M20" s="349">
        <f t="shared" si="2"/>
        <v>687.95870400000013</v>
      </c>
      <c r="N20" s="584">
        <f>IF(H20&lt;&gt;0,L20/H20,"")</f>
        <v>0.66757962884552147</v>
      </c>
    </row>
    <row r="21" spans="1:15" ht="62.25" customHeight="1">
      <c r="A21" s="238"/>
      <c r="B21" s="350" t="s">
        <v>449</v>
      </c>
      <c r="C21" s="1335" t="s">
        <v>560</v>
      </c>
      <c r="D21" s="1336"/>
      <c r="E21" s="1336"/>
      <c r="F21" s="1336"/>
      <c r="G21" s="1337"/>
      <c r="H21" s="351"/>
      <c r="I21" s="576">
        <f t="shared" si="0"/>
        <v>0</v>
      </c>
      <c r="J21" s="351"/>
      <c r="K21" s="579"/>
      <c r="L21" s="352">
        <f t="shared" si="1"/>
        <v>0</v>
      </c>
      <c r="M21" s="583">
        <f t="shared" si="1"/>
        <v>0</v>
      </c>
      <c r="N21" s="575"/>
    </row>
    <row r="22" spans="1:15" ht="66" customHeight="1">
      <c r="A22" s="238"/>
      <c r="B22" s="343" t="s">
        <v>450</v>
      </c>
      <c r="C22" s="1288" t="s">
        <v>561</v>
      </c>
      <c r="D22" s="1289"/>
      <c r="E22" s="1289"/>
      <c r="F22" s="1289"/>
      <c r="G22" s="1290"/>
      <c r="H22" s="344">
        <f>D35</f>
        <v>0</v>
      </c>
      <c r="I22" s="574">
        <f>H22*3.6</f>
        <v>0</v>
      </c>
      <c r="J22" s="344">
        <f>B35</f>
        <v>0</v>
      </c>
      <c r="K22" s="577">
        <f>J22*3.6</f>
        <v>0</v>
      </c>
      <c r="L22" s="345">
        <f t="shared" si="1"/>
        <v>0</v>
      </c>
      <c r="M22" s="580">
        <f t="shared" si="1"/>
        <v>0</v>
      </c>
      <c r="N22" s="586"/>
    </row>
    <row r="23" spans="1:15" ht="53.25" customHeight="1">
      <c r="A23" s="238"/>
      <c r="B23" s="343" t="s">
        <v>451</v>
      </c>
      <c r="C23" s="1288" t="s">
        <v>562</v>
      </c>
      <c r="D23" s="1289"/>
      <c r="E23" s="1289"/>
      <c r="F23" s="1289"/>
      <c r="G23" s="1290"/>
      <c r="H23" s="344"/>
      <c r="I23" s="574"/>
      <c r="J23" s="344"/>
      <c r="K23" s="577"/>
      <c r="L23" s="345">
        <f t="shared" si="1"/>
        <v>0</v>
      </c>
      <c r="M23" s="580">
        <f t="shared" si="1"/>
        <v>0</v>
      </c>
      <c r="N23" s="576"/>
    </row>
    <row r="24" spans="1:15" ht="18.75">
      <c r="A24" s="49"/>
      <c r="B24" s="1324" t="s">
        <v>452</v>
      </c>
      <c r="C24" s="1325"/>
      <c r="D24" s="1325"/>
      <c r="E24" s="1325"/>
      <c r="F24" s="1325"/>
      <c r="G24" s="1325"/>
      <c r="H24" s="1326"/>
      <c r="I24" s="1326"/>
      <c r="J24" s="1326"/>
      <c r="K24" s="1327"/>
      <c r="L24" s="349">
        <f>SUM(L20:L23)</f>
        <v>191.09964000000005</v>
      </c>
      <c r="M24" s="349">
        <f>SUM(M20:M23)</f>
        <v>687.95870400000013</v>
      </c>
      <c r="N24" s="585">
        <f>IF(H20&lt;&gt;0,L24/H20,"")</f>
        <v>0.66757962884552147</v>
      </c>
    </row>
    <row r="25" spans="1:15" ht="124.5" customHeight="1">
      <c r="A25" s="49"/>
      <c r="B25" s="1328" t="s">
        <v>563</v>
      </c>
      <c r="C25" s="1328"/>
      <c r="D25" s="1328"/>
      <c r="E25" s="1328"/>
      <c r="F25" s="1328"/>
      <c r="G25" s="1328"/>
      <c r="H25" s="1328"/>
      <c r="I25" s="1328"/>
      <c r="J25" s="1328"/>
      <c r="K25" s="1328"/>
      <c r="L25" s="1328"/>
      <c r="M25" s="1328"/>
      <c r="N25" s="1328"/>
    </row>
    <row r="26" spans="1:15" s="104" customFormat="1" ht="31.5" customHeight="1">
      <c r="A26" s="17"/>
      <c r="B26" s="1329" t="s">
        <v>564</v>
      </c>
      <c r="C26" s="1322"/>
      <c r="D26" s="1322"/>
      <c r="E26" s="1322"/>
      <c r="F26" s="1322"/>
      <c r="G26" s="1322"/>
      <c r="H26" s="1322"/>
      <c r="I26" s="1322"/>
      <c r="J26" s="1322"/>
      <c r="K26" s="1322"/>
      <c r="L26" s="1322"/>
      <c r="M26" s="1322"/>
      <c r="N26" s="354"/>
    </row>
    <row r="27" spans="1:15" s="104" customFormat="1" ht="21.75" customHeight="1">
      <c r="A27" s="17"/>
      <c r="B27" s="1330" t="s">
        <v>565</v>
      </c>
      <c r="C27" s="1331"/>
      <c r="D27" s="1331"/>
      <c r="E27" s="1331"/>
      <c r="F27" s="1331"/>
      <c r="G27" s="1331"/>
      <c r="H27" s="1331"/>
      <c r="I27" s="1331"/>
      <c r="J27" s="1331"/>
      <c r="K27" s="1331"/>
      <c r="L27" s="1331"/>
      <c r="M27" s="1331"/>
      <c r="N27" s="354"/>
    </row>
    <row r="28" spans="1:15" s="104" customFormat="1" ht="27" customHeight="1">
      <c r="A28" s="17"/>
      <c r="B28" s="1329" t="s">
        <v>566</v>
      </c>
      <c r="C28" s="1322"/>
      <c r="D28" s="1322"/>
      <c r="E28" s="1322"/>
      <c r="F28" s="1322"/>
      <c r="G28" s="1322"/>
      <c r="H28" s="1322"/>
      <c r="I28" s="1322"/>
      <c r="J28" s="1322"/>
      <c r="K28" s="1322"/>
      <c r="L28" s="1322"/>
      <c r="M28" s="1322"/>
      <c r="N28" s="354"/>
    </row>
    <row r="29" spans="1:15" s="239" customFormat="1" ht="18.75">
      <c r="A29" s="20"/>
      <c r="B29" s="356"/>
      <c r="C29" s="357"/>
      <c r="D29" s="357"/>
      <c r="E29" s="357"/>
      <c r="F29" s="357"/>
      <c r="G29" s="357"/>
      <c r="H29" s="357"/>
      <c r="I29" s="357"/>
      <c r="J29" s="357"/>
      <c r="K29" s="357"/>
      <c r="L29" s="357"/>
      <c r="M29" s="357"/>
      <c r="N29" s="358"/>
    </row>
    <row r="30" spans="1:15" s="239" customFormat="1" ht="18.75">
      <c r="A30" s="20"/>
      <c r="B30" s="356"/>
      <c r="C30" s="357"/>
      <c r="D30" s="357"/>
      <c r="E30" s="357"/>
      <c r="F30" s="357"/>
      <c r="G30" s="357"/>
      <c r="H30" s="357"/>
      <c r="I30" s="357"/>
      <c r="J30" s="357"/>
      <c r="K30" s="357"/>
      <c r="L30" s="357"/>
      <c r="M30" s="357"/>
      <c r="N30" s="358"/>
    </row>
    <row r="31" spans="1:15" ht="18.75">
      <c r="A31" s="49"/>
      <c r="B31" s="359"/>
      <c r="C31" s="360"/>
      <c r="D31" s="359"/>
      <c r="E31" s="361"/>
      <c r="F31" s="1332" t="s">
        <v>19</v>
      </c>
      <c r="G31" s="1332"/>
      <c r="H31" s="1332"/>
      <c r="I31" s="362"/>
      <c r="J31" s="363"/>
      <c r="K31" s="1332" t="s">
        <v>80</v>
      </c>
      <c r="L31" s="1332"/>
      <c r="M31" s="357"/>
      <c r="N31" s="357"/>
      <c r="O31" s="239"/>
    </row>
    <row r="32" spans="1:15" ht="18.75">
      <c r="A32" s="49"/>
      <c r="B32" s="359"/>
      <c r="C32" s="360"/>
      <c r="D32" s="359"/>
      <c r="E32" s="364"/>
      <c r="F32" s="1323" t="s">
        <v>78</v>
      </c>
      <c r="G32" s="1323"/>
      <c r="H32" s="1323"/>
      <c r="I32" s="365"/>
      <c r="J32" s="366"/>
      <c r="K32" s="1314"/>
      <c r="L32" s="1314"/>
      <c r="M32" s="357"/>
      <c r="N32" s="357"/>
      <c r="O32" s="239"/>
    </row>
    <row r="33" spans="1:15" ht="18.75">
      <c r="A33" s="49"/>
      <c r="B33" s="359"/>
      <c r="C33" s="360"/>
      <c r="D33" s="359"/>
      <c r="E33" s="364"/>
      <c r="F33" s="1315" t="s">
        <v>747</v>
      </c>
      <c r="G33" s="1315"/>
      <c r="H33" s="1315"/>
      <c r="I33" s="365"/>
      <c r="J33" s="366"/>
      <c r="K33" s="1314"/>
      <c r="L33" s="1314"/>
      <c r="M33" s="357"/>
      <c r="N33" s="357"/>
      <c r="O33" s="239"/>
    </row>
    <row r="34" spans="1:15" ht="18.75">
      <c r="B34" s="367"/>
      <c r="C34" s="368"/>
      <c r="D34" s="1316"/>
      <c r="E34" s="1316"/>
      <c r="F34" s="1317"/>
      <c r="G34" s="1318"/>
      <c r="H34" s="1319"/>
      <c r="I34" s="355"/>
      <c r="J34" s="369"/>
      <c r="K34" s="1314"/>
      <c r="L34" s="1314"/>
      <c r="M34" s="368"/>
      <c r="N34" s="368"/>
    </row>
    <row r="35" spans="1:15" ht="18.75">
      <c r="B35" s="359"/>
      <c r="C35" s="359"/>
      <c r="D35" s="359"/>
      <c r="E35" s="1316"/>
      <c r="F35" s="1316"/>
      <c r="G35" s="354"/>
      <c r="H35" s="354"/>
      <c r="I35" s="353"/>
      <c r="J35" s="366"/>
      <c r="K35" s="1314"/>
      <c r="L35" s="1314"/>
      <c r="M35" s="357"/>
      <c r="N35" s="357"/>
      <c r="O35" s="239"/>
    </row>
    <row r="36" spans="1:15" ht="18.75">
      <c r="B36" s="370"/>
      <c r="C36" s="368"/>
      <c r="D36" s="1316"/>
      <c r="E36" s="1316"/>
      <c r="F36" s="1322"/>
      <c r="G36" s="1322"/>
      <c r="H36" s="1322"/>
      <c r="I36" s="353"/>
      <c r="J36" s="366"/>
      <c r="K36" s="371" t="s">
        <v>79</v>
      </c>
      <c r="L36" s="631">
        <v>43696</v>
      </c>
      <c r="M36" s="368"/>
      <c r="N36" s="368"/>
    </row>
    <row r="37" spans="1:15" ht="18.75">
      <c r="B37" s="359"/>
      <c r="C37" s="359"/>
      <c r="D37" s="359"/>
      <c r="E37" s="364"/>
      <c r="F37" s="1322"/>
      <c r="G37" s="1322"/>
      <c r="H37" s="1322"/>
      <c r="I37" s="357"/>
      <c r="J37" s="357"/>
      <c r="K37" s="357"/>
      <c r="L37" s="357"/>
      <c r="M37" s="357"/>
      <c r="N37" s="358"/>
    </row>
  </sheetData>
  <mergeCells count="41">
    <mergeCell ref="D36:E36"/>
    <mergeCell ref="F36:H36"/>
    <mergeCell ref="F37:H37"/>
    <mergeCell ref="F32:H32"/>
    <mergeCell ref="B24:K24"/>
    <mergeCell ref="B25:N25"/>
    <mergeCell ref="B26:M26"/>
    <mergeCell ref="B27:M27"/>
    <mergeCell ref="B28:M28"/>
    <mergeCell ref="F31:H31"/>
    <mergeCell ref="K31:L31"/>
    <mergeCell ref="K32:L35"/>
    <mergeCell ref="F33:H33"/>
    <mergeCell ref="D34:E34"/>
    <mergeCell ref="F34:H34"/>
    <mergeCell ref="E35:F35"/>
    <mergeCell ref="C22:G22"/>
    <mergeCell ref="C23:G23"/>
    <mergeCell ref="C12:G12"/>
    <mergeCell ref="C13:G13"/>
    <mergeCell ref="C14:G14"/>
    <mergeCell ref="C15:G15"/>
    <mergeCell ref="C16:G16"/>
    <mergeCell ref="C17:G17"/>
    <mergeCell ref="C18:G18"/>
    <mergeCell ref="C19:G19"/>
    <mergeCell ref="B20:G20"/>
    <mergeCell ref="C21:G21"/>
    <mergeCell ref="C11:G11"/>
    <mergeCell ref="B2:B4"/>
    <mergeCell ref="C2:G4"/>
    <mergeCell ref="H2:N2"/>
    <mergeCell ref="H3:I3"/>
    <mergeCell ref="J3:K3"/>
    <mergeCell ref="L3:M3"/>
    <mergeCell ref="C6:G6"/>
    <mergeCell ref="C7:G7"/>
    <mergeCell ref="C8:G8"/>
    <mergeCell ref="C9:G9"/>
    <mergeCell ref="C10:G10"/>
    <mergeCell ref="C5:G5"/>
  </mergeCells>
  <pageMargins left="0.7" right="0.7" top="0.75" bottom="0.75" header="0.3" footer="0.3"/>
  <pageSetup paperSize="9" scale="43" orientation="landscape" r:id="rId1"/>
  <headerFooter>
    <oddHeader>&amp;C&amp;"Czcionka tekstu podstawowego,Pogrubiony"&amp;12 6. OBLICZENIE EFEKTU ENERGETYCZNEGO PROJEKTU - ZESTAWIENIE ZAPOTRZEBOWANIA NA ENERGIĘ KOŃCOWĄ 
WG NOŚNIKÓW ENERGII DLA STANU PRZED I PO REALIZACJI PROJEKTU</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L37"/>
  <sheetViews>
    <sheetView tabSelected="1" view="pageBreakPreview" topLeftCell="C1" zoomScale="60" zoomScaleNormal="60" zoomScalePageLayoutView="55" workbookViewId="0">
      <selection activeCell="F15" sqref="F15"/>
    </sheetView>
  </sheetViews>
  <sheetFormatPr defaultRowHeight="15.75"/>
  <cols>
    <col min="1" max="1" width="4.125" style="313" bestFit="1" customWidth="1"/>
    <col min="2" max="2" width="98.25" style="313" customWidth="1"/>
    <col min="3" max="3" width="19.625" style="313" customWidth="1"/>
    <col min="4" max="4" width="14.375" style="313" customWidth="1"/>
    <col min="5" max="5" width="17.75" style="313" customWidth="1"/>
    <col min="6" max="6" width="13.5" style="313" customWidth="1"/>
    <col min="7" max="7" width="17.125" style="313" customWidth="1"/>
    <col min="8" max="8" width="15.75" style="313" customWidth="1"/>
    <col min="9" max="9" width="21.875" style="313" customWidth="1"/>
    <col min="10" max="16384" width="9" style="313"/>
  </cols>
  <sheetData>
    <row r="2" spans="1:11" ht="16.5" thickBot="1"/>
    <row r="3" spans="1:11" ht="50.25" customHeight="1" thickTop="1" thickBot="1">
      <c r="A3" s="1348" t="s">
        <v>0</v>
      </c>
      <c r="B3" s="1349" t="s">
        <v>63</v>
      </c>
      <c r="C3" s="1352" t="s">
        <v>579</v>
      </c>
      <c r="D3" s="1355" t="s">
        <v>580</v>
      </c>
      <c r="E3" s="1358" t="s">
        <v>531</v>
      </c>
      <c r="F3" s="1359"/>
      <c r="G3" s="1358" t="s">
        <v>532</v>
      </c>
      <c r="H3" s="1360"/>
      <c r="I3" s="1359"/>
    </row>
    <row r="4" spans="1:11" ht="17.25" customHeight="1">
      <c r="A4" s="1348"/>
      <c r="B4" s="1350"/>
      <c r="C4" s="1353"/>
      <c r="D4" s="1356"/>
      <c r="E4" s="1361" t="s">
        <v>533</v>
      </c>
      <c r="F4" s="1363" t="s">
        <v>581</v>
      </c>
      <c r="G4" s="1365" t="s">
        <v>582</v>
      </c>
      <c r="H4" s="1368" t="s">
        <v>581</v>
      </c>
      <c r="I4" s="1370" t="s">
        <v>583</v>
      </c>
    </row>
    <row r="5" spans="1:11" ht="69.75" customHeight="1" thickBot="1">
      <c r="A5" s="1348"/>
      <c r="B5" s="1351"/>
      <c r="C5" s="1354"/>
      <c r="D5" s="1357"/>
      <c r="E5" s="1362"/>
      <c r="F5" s="1364"/>
      <c r="G5" s="1366"/>
      <c r="H5" s="1369"/>
      <c r="I5" s="1371"/>
    </row>
    <row r="6" spans="1:11" ht="16.5" thickBot="1">
      <c r="B6" s="599">
        <v>1</v>
      </c>
      <c r="C6" s="600">
        <v>2</v>
      </c>
      <c r="D6" s="601">
        <v>3</v>
      </c>
      <c r="E6" s="602">
        <v>4</v>
      </c>
      <c r="F6" s="603">
        <v>5</v>
      </c>
      <c r="G6" s="604">
        <v>6</v>
      </c>
      <c r="H6" s="605">
        <v>7</v>
      </c>
      <c r="I6" s="603">
        <v>8</v>
      </c>
    </row>
    <row r="7" spans="1:11" ht="24" customHeight="1" thickBot="1">
      <c r="A7" s="175" t="s">
        <v>4</v>
      </c>
      <c r="B7" s="372" t="s">
        <v>534</v>
      </c>
      <c r="C7" s="314"/>
      <c r="D7" s="520"/>
      <c r="E7" s="521"/>
      <c r="F7" s="315">
        <f>$D7*E7/1000</f>
        <v>0</v>
      </c>
      <c r="G7" s="534"/>
      <c r="H7" s="316">
        <f>$D7*G7/1000</f>
        <v>0</v>
      </c>
      <c r="I7" s="315">
        <f>$F7-H7</f>
        <v>0</v>
      </c>
    </row>
    <row r="8" spans="1:11" ht="27" customHeight="1" thickBot="1">
      <c r="A8" s="175" t="s">
        <v>5</v>
      </c>
      <c r="B8" s="373" t="s">
        <v>535</v>
      </c>
      <c r="C8" s="314"/>
      <c r="D8" s="609">
        <v>56.1</v>
      </c>
      <c r="E8" s="523">
        <f>'6. Obl. efektu energ. projektu'!I7</f>
        <v>870.99000000000024</v>
      </c>
      <c r="F8" s="315">
        <f>$D8*E8/1000</f>
        <v>48.862539000000012</v>
      </c>
      <c r="G8" s="535">
        <f>'6. Obl. efektu energ. projektu'!K7</f>
        <v>269.34000000000003</v>
      </c>
      <c r="H8" s="316">
        <f>$D8*G8/1000</f>
        <v>15.109974000000001</v>
      </c>
      <c r="I8" s="315">
        <f>$F8-H8</f>
        <v>33.752565000000011</v>
      </c>
    </row>
    <row r="9" spans="1:11" ht="27.75" customHeight="1" thickBot="1">
      <c r="A9" s="175" t="s">
        <v>7</v>
      </c>
      <c r="B9" s="373" t="s">
        <v>536</v>
      </c>
      <c r="C9" s="314"/>
      <c r="D9" s="522"/>
      <c r="E9" s="523"/>
      <c r="F9" s="315">
        <f>$D9*E9/1000</f>
        <v>0</v>
      </c>
      <c r="G9" s="535"/>
      <c r="H9" s="316">
        <f>$D9*G9/1000</f>
        <v>0</v>
      </c>
      <c r="I9" s="315">
        <f>$F9-H9</f>
        <v>0</v>
      </c>
    </row>
    <row r="10" spans="1:11" ht="27.75" customHeight="1" thickBot="1">
      <c r="A10" s="175" t="s">
        <v>8</v>
      </c>
      <c r="B10" s="373" t="s">
        <v>537</v>
      </c>
      <c r="C10" s="314"/>
      <c r="D10" s="522"/>
      <c r="E10" s="523"/>
      <c r="F10" s="315">
        <f>$D10*E10/1000</f>
        <v>0</v>
      </c>
      <c r="G10" s="535"/>
      <c r="H10" s="316">
        <f>$D10*G10/1000</f>
        <v>0</v>
      </c>
      <c r="I10" s="315">
        <f>$F10-H10</f>
        <v>0</v>
      </c>
    </row>
    <row r="11" spans="1:11" ht="27" customHeight="1" thickBot="1">
      <c r="A11" s="175" t="s">
        <v>9</v>
      </c>
      <c r="B11" s="373" t="s">
        <v>538</v>
      </c>
      <c r="C11" s="314"/>
      <c r="D11" s="524"/>
      <c r="E11" s="523"/>
      <c r="F11" s="315">
        <f>$D11*E11/1000</f>
        <v>0</v>
      </c>
      <c r="G11" s="535"/>
      <c r="H11" s="316">
        <f>$D11*G11/1000</f>
        <v>0</v>
      </c>
      <c r="I11" s="317">
        <f>$F11-H11</f>
        <v>0</v>
      </c>
    </row>
    <row r="12" spans="1:11" ht="31.5" customHeight="1" thickBot="1">
      <c r="A12" s="175" t="s">
        <v>11</v>
      </c>
      <c r="B12" s="373" t="s">
        <v>567</v>
      </c>
      <c r="C12" s="314"/>
      <c r="D12" s="318"/>
      <c r="E12" s="525"/>
      <c r="F12" s="319"/>
      <c r="G12" s="529"/>
      <c r="H12" s="320"/>
      <c r="I12" s="321"/>
    </row>
    <row r="13" spans="1:11" ht="27.75" customHeight="1" thickBot="1">
      <c r="A13" s="175" t="s">
        <v>12</v>
      </c>
      <c r="B13" s="373" t="s">
        <v>539</v>
      </c>
      <c r="C13" s="314"/>
      <c r="D13" s="520"/>
      <c r="E13" s="523"/>
      <c r="F13" s="315">
        <f>$D13*E13/1000</f>
        <v>0</v>
      </c>
      <c r="G13" s="535"/>
      <c r="H13" s="316">
        <f>$D13*G13/1000</f>
        <v>0</v>
      </c>
      <c r="I13" s="315">
        <f>$F13-H13</f>
        <v>0</v>
      </c>
    </row>
    <row r="14" spans="1:11" ht="27.75" customHeight="1" thickBot="1">
      <c r="A14" s="175" t="s">
        <v>13</v>
      </c>
      <c r="B14" s="374" t="s">
        <v>568</v>
      </c>
      <c r="C14" s="526"/>
      <c r="D14" s="527"/>
      <c r="E14" s="523"/>
      <c r="F14" s="315">
        <f>$C14*$D14*E14/1000</f>
        <v>0</v>
      </c>
      <c r="G14" s="535"/>
      <c r="H14" s="316">
        <f>$C14*$D14*G14/1000</f>
        <v>0</v>
      </c>
      <c r="I14" s="315">
        <f>$F14-H14</f>
        <v>0</v>
      </c>
    </row>
    <row r="15" spans="1:11" ht="33.75" customHeight="1" thickBot="1">
      <c r="A15" s="175" t="s">
        <v>14</v>
      </c>
      <c r="B15" s="375" t="s">
        <v>569</v>
      </c>
      <c r="C15" s="526"/>
      <c r="D15" s="322"/>
      <c r="E15" s="529"/>
      <c r="F15" s="319"/>
      <c r="G15" s="529"/>
      <c r="H15" s="323"/>
      <c r="I15" s="324"/>
    </row>
    <row r="16" spans="1:11" ht="30.75" customHeight="1" thickBot="1">
      <c r="A16" s="175" t="s">
        <v>15</v>
      </c>
      <c r="B16" s="376" t="s">
        <v>570</v>
      </c>
      <c r="C16" s="526"/>
      <c r="D16" s="528"/>
      <c r="E16" s="523"/>
      <c r="F16" s="315">
        <f>$C16*$D16*E16/1000</f>
        <v>0</v>
      </c>
      <c r="G16" s="535"/>
      <c r="H16" s="316">
        <f>$C16*$D16*G16/1000</f>
        <v>0</v>
      </c>
      <c r="I16" s="317">
        <f>$F16-H16</f>
        <v>0</v>
      </c>
      <c r="K16" s="325"/>
    </row>
    <row r="17" spans="1:12" ht="47.25" customHeight="1" thickBot="1">
      <c r="A17" s="175" t="s">
        <v>16</v>
      </c>
      <c r="B17" s="376" t="s">
        <v>571</v>
      </c>
      <c r="C17" s="526"/>
      <c r="D17" s="322"/>
      <c r="E17" s="525"/>
      <c r="F17" s="319"/>
      <c r="G17" s="529"/>
      <c r="H17" s="320"/>
      <c r="I17" s="321"/>
    </row>
    <row r="18" spans="1:12" ht="50.25" customHeight="1" thickBot="1">
      <c r="A18" s="175" t="s">
        <v>17</v>
      </c>
      <c r="B18" s="377" t="s">
        <v>572</v>
      </c>
      <c r="C18" s="326"/>
      <c r="D18" s="530">
        <v>0.83199999999999996</v>
      </c>
      <c r="E18" s="523">
        <f>'6. Obl. efektu energ. projektu'!H17</f>
        <v>44.315779999999997</v>
      </c>
      <c r="F18" s="315">
        <f>$D18*E18</f>
        <v>36.870728959999994</v>
      </c>
      <c r="G18" s="535">
        <f>'6. Obl. efektu energ. projektu'!J17</f>
        <v>20.341139999999999</v>
      </c>
      <c r="H18" s="316">
        <f>$D18*G18</f>
        <v>16.923828479999997</v>
      </c>
      <c r="I18" s="315">
        <f>$F18-H18</f>
        <v>19.946900479999996</v>
      </c>
    </row>
    <row r="19" spans="1:12" ht="66.75" customHeight="1" thickBot="1">
      <c r="A19" s="175" t="s">
        <v>86</v>
      </c>
      <c r="B19" s="378" t="s">
        <v>618</v>
      </c>
      <c r="C19" s="326"/>
      <c r="D19" s="528"/>
      <c r="E19" s="531"/>
      <c r="F19" s="315"/>
      <c r="G19" s="536"/>
      <c r="H19" s="316"/>
      <c r="I19" s="315"/>
    </row>
    <row r="20" spans="1:12" ht="58.5" customHeight="1" thickBot="1">
      <c r="A20" s="175" t="s">
        <v>211</v>
      </c>
      <c r="B20" s="379" t="s">
        <v>573</v>
      </c>
      <c r="C20" s="326"/>
      <c r="D20" s="532"/>
      <c r="E20" s="533"/>
      <c r="F20" s="315">
        <f>$D20*E20</f>
        <v>0</v>
      </c>
      <c r="G20" s="537"/>
      <c r="H20" s="316">
        <f>$D20*G20</f>
        <v>0</v>
      </c>
      <c r="I20" s="315">
        <f>$F20-H20</f>
        <v>0</v>
      </c>
    </row>
    <row r="21" spans="1:12" ht="16.5" thickBot="1">
      <c r="B21" s="1372" t="s">
        <v>540</v>
      </c>
      <c r="C21" s="1373"/>
      <c r="D21" s="1374"/>
      <c r="E21" s="1375"/>
      <c r="F21" s="327">
        <f>SUM(F7:F20)</f>
        <v>85.733267960000006</v>
      </c>
      <c r="G21" s="328"/>
      <c r="H21" s="316">
        <f>SUM(H7:H20)</f>
        <v>32.033802479999999</v>
      </c>
      <c r="I21" s="329">
        <f>SUM(I7:I20)</f>
        <v>53.699465480000008</v>
      </c>
    </row>
    <row r="22" spans="1:12" ht="17.25" customHeight="1" thickBot="1">
      <c r="B22" s="1376" t="s">
        <v>541</v>
      </c>
      <c r="C22" s="1377"/>
      <c r="D22" s="1377"/>
      <c r="E22" s="1377"/>
      <c r="F22" s="1377"/>
      <c r="G22" s="1377"/>
      <c r="H22" s="1378"/>
      <c r="I22" s="572">
        <f>IF(F21&lt;&gt;0,I21/F21,"")</f>
        <v>0.62635505163589711</v>
      </c>
    </row>
    <row r="23" spans="1:12" s="35" customFormat="1" ht="18" customHeight="1">
      <c r="B23" s="1367" t="s">
        <v>574</v>
      </c>
      <c r="C23" s="1367"/>
      <c r="D23" s="1367"/>
      <c r="E23" s="1367"/>
      <c r="F23" s="1367"/>
      <c r="G23" s="1367"/>
      <c r="H23" s="1367"/>
      <c r="I23" s="1367"/>
      <c r="L23" s="330"/>
    </row>
    <row r="24" spans="1:12" s="35" customFormat="1" ht="18" customHeight="1">
      <c r="B24" s="1367" t="s">
        <v>542</v>
      </c>
      <c r="C24" s="1367"/>
      <c r="D24" s="1367"/>
      <c r="E24" s="1367"/>
      <c r="F24" s="1367"/>
      <c r="G24" s="1367"/>
      <c r="H24" s="1367"/>
      <c r="I24" s="1367"/>
    </row>
    <row r="25" spans="1:12" s="35" customFormat="1" ht="47.25" customHeight="1">
      <c r="B25" s="1380" t="s">
        <v>575</v>
      </c>
      <c r="C25" s="1380"/>
      <c r="D25" s="1380"/>
      <c r="E25" s="1380"/>
      <c r="F25" s="1380"/>
      <c r="G25" s="1380"/>
      <c r="H25" s="1380"/>
      <c r="I25" s="1380"/>
    </row>
    <row r="26" spans="1:12" s="331" customFormat="1" ht="28.5" customHeight="1">
      <c r="B26" s="1367" t="s">
        <v>543</v>
      </c>
      <c r="C26" s="1367"/>
      <c r="D26" s="1367"/>
      <c r="E26" s="1367"/>
      <c r="F26" s="1367"/>
      <c r="G26" s="1367"/>
      <c r="H26" s="1367"/>
      <c r="I26" s="1367"/>
    </row>
    <row r="27" spans="1:12" s="331" customFormat="1" ht="52.5" customHeight="1">
      <c r="B27" s="1367" t="s">
        <v>584</v>
      </c>
      <c r="C27" s="1367"/>
      <c r="D27" s="1367"/>
      <c r="E27" s="1367"/>
      <c r="F27" s="1367"/>
      <c r="G27" s="1367"/>
      <c r="H27" s="1367"/>
      <c r="I27" s="1367"/>
    </row>
    <row r="28" spans="1:12" s="35" customFormat="1" ht="22.5" customHeight="1">
      <c r="B28" s="1367" t="s">
        <v>576</v>
      </c>
      <c r="C28" s="1367"/>
      <c r="D28" s="1367"/>
      <c r="E28" s="1367"/>
      <c r="F28" s="1367"/>
      <c r="G28" s="1367"/>
      <c r="H28" s="1367"/>
      <c r="I28" s="1367"/>
    </row>
    <row r="29" spans="1:12" ht="24" customHeight="1">
      <c r="B29" s="1367" t="s">
        <v>577</v>
      </c>
      <c r="C29" s="1367"/>
      <c r="D29" s="1367"/>
      <c r="E29" s="1367"/>
      <c r="F29" s="1367"/>
      <c r="G29" s="1367"/>
      <c r="H29" s="1367"/>
      <c r="I29" s="1367"/>
    </row>
    <row r="30" spans="1:12" ht="15.75" customHeight="1">
      <c r="B30" s="1367" t="s">
        <v>578</v>
      </c>
      <c r="C30" s="1367"/>
      <c r="D30" s="1367"/>
      <c r="E30" s="1367"/>
      <c r="F30" s="1367"/>
      <c r="G30" s="1367"/>
      <c r="H30" s="1367"/>
      <c r="I30" s="1367"/>
    </row>
    <row r="31" spans="1:12" ht="24.75" customHeight="1">
      <c r="B31" s="332"/>
      <c r="F31" s="332"/>
      <c r="I31" s="332"/>
    </row>
    <row r="32" spans="1:12" ht="24.75" customHeight="1">
      <c r="B32" s="332"/>
      <c r="C32" s="1379" t="s">
        <v>19</v>
      </c>
      <c r="D32" s="1379"/>
      <c r="E32" s="1379"/>
      <c r="F32" s="332"/>
      <c r="G32" s="1379" t="s">
        <v>80</v>
      </c>
      <c r="H32" s="1379"/>
      <c r="I32" s="332"/>
    </row>
    <row r="33" spans="2:9" ht="24.75" customHeight="1">
      <c r="B33" s="332"/>
      <c r="C33" s="336" t="s">
        <v>78</v>
      </c>
      <c r="D33" s="1338" t="s">
        <v>747</v>
      </c>
      <c r="E33" s="1339"/>
      <c r="F33" s="332"/>
      <c r="G33" s="1342"/>
      <c r="H33" s="1343"/>
      <c r="I33" s="332"/>
    </row>
    <row r="34" spans="2:9" ht="24.75" customHeight="1">
      <c r="B34" s="333"/>
      <c r="C34" s="337" t="s">
        <v>19</v>
      </c>
      <c r="D34" s="1340"/>
      <c r="E34" s="1341"/>
      <c r="F34" s="332"/>
      <c r="G34" s="1344"/>
      <c r="H34" s="1345"/>
      <c r="I34" s="332"/>
    </row>
    <row r="35" spans="2:9" ht="24.75" customHeight="1">
      <c r="B35" s="333"/>
      <c r="C35" s="334"/>
      <c r="D35" s="334"/>
      <c r="E35" s="334"/>
      <c r="F35" s="332"/>
      <c r="G35" s="1344"/>
      <c r="H35" s="1345"/>
      <c r="I35" s="332"/>
    </row>
    <row r="36" spans="2:9" ht="24.75" customHeight="1">
      <c r="B36" s="333"/>
      <c r="C36" s="334"/>
      <c r="D36" s="334"/>
      <c r="E36" s="334"/>
      <c r="F36" s="332"/>
      <c r="G36" s="1346"/>
      <c r="H36" s="1347"/>
      <c r="I36" s="332"/>
    </row>
    <row r="37" spans="2:9" ht="24.75" customHeight="1">
      <c r="B37" s="334"/>
      <c r="C37" s="334"/>
      <c r="D37" s="334"/>
      <c r="E37" s="334"/>
      <c r="G37" s="335" t="s">
        <v>79</v>
      </c>
      <c r="H37" s="632">
        <v>43696</v>
      </c>
    </row>
  </sheetData>
  <mergeCells count="26">
    <mergeCell ref="B22:H22"/>
    <mergeCell ref="B23:I23"/>
    <mergeCell ref="B24:I24"/>
    <mergeCell ref="C32:E32"/>
    <mergeCell ref="G32:H32"/>
    <mergeCell ref="B25:I25"/>
    <mergeCell ref="B26:I26"/>
    <mergeCell ref="B27:I27"/>
    <mergeCell ref="B28:I28"/>
    <mergeCell ref="B29:I29"/>
    <mergeCell ref="D33:E33"/>
    <mergeCell ref="D34:E34"/>
    <mergeCell ref="G33:H36"/>
    <mergeCell ref="A3:A5"/>
    <mergeCell ref="B3:B5"/>
    <mergeCell ref="C3:C5"/>
    <mergeCell ref="D3:D5"/>
    <mergeCell ref="E3:F3"/>
    <mergeCell ref="G3:I3"/>
    <mergeCell ref="E4:E5"/>
    <mergeCell ref="F4:F5"/>
    <mergeCell ref="G4:G5"/>
    <mergeCell ref="B30:I30"/>
    <mergeCell ref="H4:H5"/>
    <mergeCell ref="I4:I5"/>
    <mergeCell ref="B21:E21"/>
  </mergeCells>
  <pageMargins left="0.7" right="0.7" top="0.75" bottom="0.75" header="0.3" footer="0.3"/>
  <pageSetup paperSize="9" scale="39" orientation="landscape" r:id="rId1"/>
  <headerFooter>
    <oddHeader>&amp;C&amp;"Czcionka tekstu podstawowego,Pogrubiony"&amp;12 7. OBLICZENIA PLANOWANEGO EFEKTU EKOLOGICZNEGO PROJEKTU
 - OGRANICZENIE LUB UNIKNIĘCIE EMISJI CO2</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3:F24"/>
  <sheetViews>
    <sheetView tabSelected="1" view="pageBreakPreview" zoomScale="60" zoomScaleNormal="100" workbookViewId="0">
      <selection activeCell="F15" sqref="F15"/>
    </sheetView>
  </sheetViews>
  <sheetFormatPr defaultColWidth="13.25" defaultRowHeight="12.75"/>
  <cols>
    <col min="1" max="2" width="13.25" style="242" customWidth="1"/>
    <col min="3" max="5" width="13.25" style="241"/>
    <col min="6" max="6" width="15.5" style="241" customWidth="1"/>
    <col min="7" max="16384" width="13.25" style="241"/>
  </cols>
  <sheetData>
    <row r="3" spans="1:6" ht="18">
      <c r="A3" s="241"/>
      <c r="B3" s="243" t="s">
        <v>552</v>
      </c>
      <c r="D3" s="244"/>
    </row>
    <row r="5" spans="1:6" s="249" customFormat="1" ht="66.75">
      <c r="A5" s="245"/>
      <c r="B5" s="246" t="s">
        <v>453</v>
      </c>
      <c r="C5" s="247" t="s">
        <v>454</v>
      </c>
      <c r="D5" s="247" t="s">
        <v>455</v>
      </c>
      <c r="E5" s="247" t="s">
        <v>456</v>
      </c>
      <c r="F5" s="248" t="s">
        <v>457</v>
      </c>
    </row>
    <row r="6" spans="1:6" s="249" customFormat="1">
      <c r="A6" s="245"/>
      <c r="B6" s="247" t="s">
        <v>262</v>
      </c>
      <c r="C6" s="247" t="s">
        <v>262</v>
      </c>
      <c r="D6" s="247" t="s">
        <v>262</v>
      </c>
      <c r="E6" s="247" t="s">
        <v>262</v>
      </c>
      <c r="F6" s="248" t="s">
        <v>458</v>
      </c>
    </row>
    <row r="7" spans="1:6" ht="23.25" customHeight="1">
      <c r="B7" s="538">
        <f>'4. Zest. zbiorcze robót'!E29+'4. Zest. zbiorcze robót'!E34+'4. Zest. zbiorcze robót'!E35+'4. Zest. zbiorcze robót'!E41+'4. Zest. zbiorcze robót'!E42+'4. Zest. zbiorcze robót'!E50+'4. Zest. zbiorcze robót'!E106+'4. Zest. zbiorcze robót'!E107</f>
        <v>794607.27</v>
      </c>
      <c r="C7" s="538">
        <f>'8a. koszty eksploatacyjne'!K28+'8a. koszty eksploatacyjne'!K36</f>
        <v>69819.764500000019</v>
      </c>
      <c r="D7" s="538">
        <f>'8a. koszty eksploatacyjne'!O28+'8a. koszty eksploatacyjne'!O36</f>
        <v>32511.736799999999</v>
      </c>
      <c r="E7" s="250">
        <f>C7-D7</f>
        <v>37308.027700000021</v>
      </c>
      <c r="F7" s="538">
        <f>'7. Obl. planowanego efektu eko.'!I21</f>
        <v>53.699465480000008</v>
      </c>
    </row>
    <row r="9" spans="1:6" ht="17.25" customHeight="1">
      <c r="B9" s="1381" t="s">
        <v>459</v>
      </c>
      <c r="C9" s="1381"/>
      <c r="D9" s="1381"/>
      <c r="E9" s="252" t="s">
        <v>460</v>
      </c>
      <c r="F9" s="539">
        <f>IF(E7&lt;&gt;0,ROUND(B7/E7,1),"")</f>
        <v>21.3</v>
      </c>
    </row>
    <row r="10" spans="1:6" ht="17.25" hidden="1" customHeight="1">
      <c r="B10" s="251"/>
      <c r="C10" s="251"/>
      <c r="D10" s="251"/>
      <c r="E10" s="252"/>
      <c r="F10" s="539"/>
    </row>
    <row r="11" spans="1:6" s="249" customFormat="1" ht="17.25" customHeight="1">
      <c r="A11" s="245"/>
      <c r="B11" s="1382" t="s">
        <v>461</v>
      </c>
      <c r="C11" s="1382"/>
      <c r="D11" s="1382"/>
      <c r="E11" s="253" t="s">
        <v>462</v>
      </c>
      <c r="F11" s="540">
        <f>B7/'6. Obl. efektu energ. projektu'!M24</f>
        <v>1155.0217554918818</v>
      </c>
    </row>
    <row r="12" spans="1:6" ht="17.25" hidden="1" customHeight="1">
      <c r="B12" s="251"/>
      <c r="C12" s="251"/>
      <c r="D12" s="251"/>
      <c r="E12" s="252"/>
      <c r="F12" s="539"/>
    </row>
    <row r="13" spans="1:6" ht="17.25" customHeight="1">
      <c r="B13" s="1381" t="s">
        <v>463</v>
      </c>
      <c r="C13" s="1381"/>
      <c r="D13" s="1381"/>
      <c r="E13" s="252" t="s">
        <v>464</v>
      </c>
      <c r="F13" s="541">
        <f>IF(F7&lt;&gt;0,ROUND(B7/F7,0),"")</f>
        <v>14797</v>
      </c>
    </row>
    <row r="14" spans="1:6" ht="14.25" hidden="1">
      <c r="B14" s="251"/>
      <c r="C14" s="251"/>
      <c r="D14" s="251"/>
      <c r="E14" s="252"/>
      <c r="F14" s="254"/>
    </row>
    <row r="16" spans="1:6" ht="14.25">
      <c r="B16" s="1383" t="s">
        <v>19</v>
      </c>
      <c r="C16" s="1383"/>
      <c r="E16" s="1384" t="s">
        <v>80</v>
      </c>
      <c r="F16" s="1384"/>
    </row>
    <row r="17" spans="1:6">
      <c r="B17" s="1025" t="s">
        <v>78</v>
      </c>
      <c r="C17" s="1025"/>
      <c r="E17" s="1286"/>
      <c r="F17" s="1286"/>
    </row>
    <row r="18" spans="1:6">
      <c r="B18" s="893" t="s">
        <v>747</v>
      </c>
      <c r="C18" s="893"/>
      <c r="E18" s="1286"/>
      <c r="F18" s="1286"/>
    </row>
    <row r="19" spans="1:6" ht="30" customHeight="1">
      <c r="B19" s="1386"/>
      <c r="C19" s="1387"/>
      <c r="E19" s="1286"/>
      <c r="F19" s="1286"/>
    </row>
    <row r="20" spans="1:6">
      <c r="B20" s="1388"/>
      <c r="C20" s="1389"/>
      <c r="E20" s="1286"/>
      <c r="F20" s="1286"/>
    </row>
    <row r="21" spans="1:6" ht="15">
      <c r="B21" s="1388"/>
      <c r="C21" s="1389"/>
      <c r="E21" s="19" t="s">
        <v>79</v>
      </c>
      <c r="F21" s="633">
        <v>43696</v>
      </c>
    </row>
    <row r="22" spans="1:6">
      <c r="B22" s="1388"/>
      <c r="C22" s="1389"/>
    </row>
    <row r="24" spans="1:6" ht="36.75" customHeight="1">
      <c r="A24" s="241"/>
      <c r="B24" s="1385" t="s">
        <v>465</v>
      </c>
      <c r="C24" s="1385"/>
      <c r="D24" s="1385"/>
      <c r="E24" s="1385"/>
      <c r="F24" s="1385"/>
    </row>
  </sheetData>
  <mergeCells count="13">
    <mergeCell ref="B24:F24"/>
    <mergeCell ref="B17:C17"/>
    <mergeCell ref="E17:F20"/>
    <mergeCell ref="B18:C18"/>
    <mergeCell ref="B19:C19"/>
    <mergeCell ref="B20:C20"/>
    <mergeCell ref="B21:C21"/>
    <mergeCell ref="B22:C22"/>
    <mergeCell ref="B9:D9"/>
    <mergeCell ref="B11:D11"/>
    <mergeCell ref="B13:D13"/>
    <mergeCell ref="B16:C16"/>
    <mergeCell ref="E16:F16"/>
  </mergeCells>
  <pageMargins left="0.7" right="0.7" top="0.75" bottom="0.75" header="0.3" footer="0.3"/>
  <pageSetup paperSize="9" scale="84" orientation="portrait" r:id="rId1"/>
  <headerFooter>
    <oddHeader>&amp;C&amp;"Czcionka tekstu podstawowego,Pogrubiony"8. OBLICZENIA EFEKTYWNOŚCI EKONOMICZNEJ</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2:T51"/>
  <sheetViews>
    <sheetView tabSelected="1" view="pageBreakPreview" zoomScale="60" zoomScaleNormal="80" zoomScalePageLayoutView="70" workbookViewId="0">
      <selection activeCell="F15" sqref="F15"/>
    </sheetView>
  </sheetViews>
  <sheetFormatPr defaultRowHeight="15"/>
  <cols>
    <col min="1" max="1" width="1" style="28" customWidth="1"/>
    <col min="2" max="2" width="3.875" style="28" customWidth="1"/>
    <col min="3" max="6" width="9" style="28"/>
    <col min="7" max="7" width="36.125" style="28" customWidth="1"/>
    <col min="8" max="8" width="9" style="28"/>
    <col min="9" max="9" width="5.625" style="28" customWidth="1"/>
    <col min="10" max="10" width="9" style="28"/>
    <col min="11" max="11" width="12.5" style="28" customWidth="1"/>
    <col min="12" max="12" width="9" style="28"/>
    <col min="13" max="13" width="5.75" style="28" customWidth="1"/>
    <col min="14" max="14" width="9" style="28"/>
    <col min="15" max="15" width="14.625" style="28" customWidth="1"/>
    <col min="16" max="16384" width="9" style="28"/>
  </cols>
  <sheetData>
    <row r="2" spans="2:15" ht="15.75" thickBot="1">
      <c r="B2" s="255" t="s">
        <v>466</v>
      </c>
      <c r="C2" s="256"/>
      <c r="D2" s="256"/>
      <c r="E2" s="256"/>
      <c r="F2" s="256"/>
      <c r="G2" s="256"/>
      <c r="H2" s="256"/>
      <c r="I2" s="256"/>
    </row>
    <row r="3" spans="2:15" ht="15.75" thickBot="1">
      <c r="B3" s="256"/>
      <c r="C3" s="256"/>
      <c r="D3" s="256"/>
      <c r="E3" s="256"/>
      <c r="F3" s="256"/>
      <c r="G3" s="256"/>
      <c r="H3" s="1395" t="s">
        <v>467</v>
      </c>
      <c r="I3" s="1396"/>
      <c r="J3" s="1397"/>
      <c r="K3" s="1395" t="s">
        <v>468</v>
      </c>
      <c r="L3" s="1396"/>
      <c r="M3" s="1397"/>
    </row>
    <row r="4" spans="2:15">
      <c r="B4" s="257" t="s">
        <v>4</v>
      </c>
      <c r="C4" s="1398" t="s">
        <v>469</v>
      </c>
      <c r="D4" s="1398"/>
      <c r="E4" s="1398"/>
      <c r="F4" s="1398"/>
      <c r="G4" s="1399"/>
      <c r="H4" s="1400"/>
      <c r="I4" s="1401"/>
      <c r="J4" s="1402"/>
      <c r="K4" s="1400"/>
      <c r="L4" s="1401"/>
      <c r="M4" s="1402"/>
    </row>
    <row r="5" spans="2:15">
      <c r="B5" s="258" t="s">
        <v>5</v>
      </c>
      <c r="C5" s="1390" t="s">
        <v>470</v>
      </c>
      <c r="D5" s="1390"/>
      <c r="E5" s="1390"/>
      <c r="F5" s="1390"/>
      <c r="G5" s="1391"/>
      <c r="H5" s="1392"/>
      <c r="I5" s="1393"/>
      <c r="J5" s="1394"/>
      <c r="K5" s="1392"/>
      <c r="L5" s="1393"/>
      <c r="M5" s="1394"/>
    </row>
    <row r="6" spans="2:15">
      <c r="B6" s="258" t="s">
        <v>471</v>
      </c>
      <c r="C6" s="1390" t="s">
        <v>472</v>
      </c>
      <c r="D6" s="1390"/>
      <c r="E6" s="1390"/>
      <c r="F6" s="1390"/>
      <c r="G6" s="1391"/>
      <c r="H6" s="1392"/>
      <c r="I6" s="1393"/>
      <c r="J6" s="1394"/>
      <c r="K6" s="1392"/>
      <c r="L6" s="1393"/>
      <c r="M6" s="1394"/>
    </row>
    <row r="7" spans="2:15">
      <c r="B7" s="258" t="s">
        <v>8</v>
      </c>
      <c r="C7" s="1390" t="s">
        <v>473</v>
      </c>
      <c r="D7" s="1390"/>
      <c r="E7" s="1390"/>
      <c r="F7" s="1390"/>
      <c r="G7" s="1391"/>
      <c r="H7" s="1392"/>
      <c r="I7" s="1393"/>
      <c r="J7" s="1394"/>
      <c r="K7" s="1392"/>
      <c r="L7" s="1393"/>
      <c r="M7" s="1394"/>
    </row>
    <row r="8" spans="2:15" ht="15.75" thickBot="1">
      <c r="B8" s="259" t="s">
        <v>9</v>
      </c>
      <c r="C8" s="1390" t="s">
        <v>474</v>
      </c>
      <c r="D8" s="1390"/>
      <c r="E8" s="1390"/>
      <c r="F8" s="1390"/>
      <c r="G8" s="1391"/>
      <c r="H8" s="1392"/>
      <c r="I8" s="1393"/>
      <c r="J8" s="1394"/>
      <c r="K8" s="1392"/>
      <c r="L8" s="1393"/>
      <c r="M8" s="1394"/>
    </row>
    <row r="9" spans="2:15" ht="30" customHeight="1" thickTop="1">
      <c r="B9" s="260" t="s">
        <v>11</v>
      </c>
      <c r="C9" s="1403" t="s">
        <v>475</v>
      </c>
      <c r="D9" s="1390"/>
      <c r="E9" s="1390"/>
      <c r="F9" s="1390"/>
      <c r="G9" s="1391"/>
      <c r="H9" s="1392"/>
      <c r="I9" s="1393"/>
      <c r="J9" s="1394"/>
      <c r="K9" s="1392"/>
      <c r="L9" s="1393"/>
      <c r="M9" s="1394"/>
    </row>
    <row r="10" spans="2:15" ht="25.5" customHeight="1" thickBot="1">
      <c r="B10" s="261" t="s">
        <v>12</v>
      </c>
      <c r="C10" s="1404" t="s">
        <v>476</v>
      </c>
      <c r="D10" s="1405"/>
      <c r="E10" s="1405"/>
      <c r="F10" s="1405"/>
      <c r="G10" s="1406"/>
      <c r="H10" s="1407"/>
      <c r="I10" s="1408"/>
      <c r="J10" s="1409"/>
      <c r="K10" s="1407"/>
      <c r="L10" s="1408"/>
      <c r="M10" s="1409"/>
    </row>
    <row r="11" spans="2:15">
      <c r="B11" s="262" t="s">
        <v>13</v>
      </c>
      <c r="C11" s="1410" t="s">
        <v>477</v>
      </c>
      <c r="D11" s="1410"/>
      <c r="E11" s="1410"/>
      <c r="F11" s="1410"/>
      <c r="G11" s="1411"/>
      <c r="H11" s="1412">
        <f>(H4*H10*12+H5*H10*12)+12*H6+H7*H9+H8*H9</f>
        <v>0</v>
      </c>
      <c r="I11" s="1413"/>
      <c r="J11" s="1414"/>
      <c r="K11" s="1412">
        <f>(K4*K10*12+K5*K10*12)+12*K6+K7*K9+K8*K9</f>
        <v>0</v>
      </c>
      <c r="L11" s="1413"/>
      <c r="M11" s="1414"/>
    </row>
    <row r="12" spans="2:15" ht="15.75" thickBot="1">
      <c r="B12" s="263"/>
      <c r="C12" s="1418" t="s">
        <v>478</v>
      </c>
      <c r="D12" s="1418"/>
      <c r="E12" s="1418"/>
      <c r="F12" s="1418"/>
      <c r="G12" s="1419"/>
      <c r="H12" s="1415"/>
      <c r="I12" s="1416"/>
      <c r="J12" s="1417"/>
      <c r="K12" s="1415"/>
      <c r="L12" s="1416"/>
      <c r="M12" s="1417"/>
    </row>
    <row r="13" spans="2:15" ht="6" customHeight="1"/>
    <row r="14" spans="2:15" ht="15.75" thickBot="1">
      <c r="B14" s="255" t="s">
        <v>479</v>
      </c>
    </row>
    <row r="15" spans="2:15" ht="15.75" thickBot="1">
      <c r="H15" s="1427" t="s">
        <v>467</v>
      </c>
      <c r="I15" s="1428"/>
      <c r="J15" s="1428"/>
      <c r="K15" s="1429"/>
      <c r="L15" s="1427" t="s">
        <v>468</v>
      </c>
      <c r="M15" s="1428"/>
      <c r="N15" s="1428"/>
      <c r="O15" s="1429"/>
    </row>
    <row r="16" spans="2:15" ht="24.75" thickBot="1">
      <c r="B16" s="264" t="s">
        <v>270</v>
      </c>
      <c r="C16" s="265" t="s">
        <v>480</v>
      </c>
      <c r="D16" s="266"/>
      <c r="E16" s="266"/>
      <c r="F16" s="266"/>
      <c r="G16" s="267"/>
      <c r="H16" s="268" t="s">
        <v>481</v>
      </c>
      <c r="I16" s="269" t="s">
        <v>482</v>
      </c>
      <c r="J16" s="270" t="s">
        <v>256</v>
      </c>
      <c r="K16" s="271" t="s">
        <v>483</v>
      </c>
      <c r="L16" s="268" t="s">
        <v>481</v>
      </c>
      <c r="M16" s="269" t="s">
        <v>482</v>
      </c>
      <c r="N16" s="270" t="s">
        <v>256</v>
      </c>
      <c r="O16" s="271" t="s">
        <v>483</v>
      </c>
    </row>
    <row r="17" spans="2:15">
      <c r="B17" s="260" t="s">
        <v>4</v>
      </c>
      <c r="C17" s="272" t="s">
        <v>484</v>
      </c>
      <c r="D17" s="272"/>
      <c r="E17" s="272"/>
      <c r="F17" s="272"/>
      <c r="G17" s="273"/>
      <c r="H17" s="542"/>
      <c r="I17" s="543"/>
      <c r="J17" s="544"/>
      <c r="K17" s="274">
        <f>H18*J20</f>
        <v>35614.781100000007</v>
      </c>
      <c r="L17" s="549"/>
      <c r="M17" s="550"/>
      <c r="N17" s="544"/>
      <c r="O17" s="274">
        <f>L18*N20</f>
        <v>11013.312600000001</v>
      </c>
    </row>
    <row r="18" spans="2:15">
      <c r="B18" s="260"/>
      <c r="C18" s="275" t="s">
        <v>485</v>
      </c>
      <c r="D18" s="272"/>
      <c r="E18" s="272"/>
      <c r="F18" s="272"/>
      <c r="G18" s="273"/>
      <c r="H18" s="542">
        <f>'6. Obl. efektu energ. projektu'!I7</f>
        <v>870.99000000000024</v>
      </c>
      <c r="I18" s="543" t="s">
        <v>486</v>
      </c>
      <c r="J18" s="544"/>
      <c r="K18" s="274"/>
      <c r="L18" s="549">
        <f>'6. Obl. efektu energ. projektu'!K7</f>
        <v>269.34000000000003</v>
      </c>
      <c r="M18" s="634" t="str">
        <f>I18</f>
        <v>GJ</v>
      </c>
      <c r="N18" s="544"/>
      <c r="O18" s="274"/>
    </row>
    <row r="19" spans="2:15" ht="28.5" customHeight="1">
      <c r="B19" s="260"/>
      <c r="C19" s="275" t="s">
        <v>487</v>
      </c>
      <c r="D19" s="272"/>
      <c r="E19" s="272"/>
      <c r="F19" s="272"/>
      <c r="G19" s="273"/>
      <c r="H19" s="542"/>
      <c r="I19" s="545" t="s">
        <v>762</v>
      </c>
      <c r="J19" s="544">
        <v>3.6</v>
      </c>
      <c r="K19" s="274"/>
      <c r="L19" s="549"/>
      <c r="M19" s="635" t="str">
        <f t="shared" ref="M19:M20" si="0">I19</f>
        <v>GJ/MWh</v>
      </c>
      <c r="N19" s="544">
        <f>J19</f>
        <v>3.6</v>
      </c>
      <c r="O19" s="274"/>
    </row>
    <row r="20" spans="2:15">
      <c r="B20" s="260"/>
      <c r="C20" s="276" t="s">
        <v>488</v>
      </c>
      <c r="D20" s="272"/>
      <c r="E20" s="272"/>
      <c r="F20" s="272"/>
      <c r="G20" s="273"/>
      <c r="H20" s="542"/>
      <c r="I20" s="545" t="s">
        <v>761</v>
      </c>
      <c r="J20" s="544">
        <v>40.89</v>
      </c>
      <c r="K20" s="274"/>
      <c r="L20" s="549"/>
      <c r="M20" s="634" t="str">
        <f t="shared" si="0"/>
        <v>zł/GJ</v>
      </c>
      <c r="N20" s="544">
        <f>J20</f>
        <v>40.89</v>
      </c>
      <c r="O20" s="274"/>
    </row>
    <row r="21" spans="2:15">
      <c r="B21" s="277" t="s">
        <v>5</v>
      </c>
      <c r="C21" s="278" t="s">
        <v>489</v>
      </c>
      <c r="D21" s="278"/>
      <c r="E21" s="278"/>
      <c r="F21" s="278"/>
      <c r="G21" s="279"/>
      <c r="H21" s="546"/>
      <c r="I21" s="547"/>
      <c r="J21" s="548"/>
      <c r="K21" s="274">
        <f t="shared" ref="K21:K27" si="1">H21*J21</f>
        <v>0</v>
      </c>
      <c r="L21" s="551"/>
      <c r="M21" s="552"/>
      <c r="N21" s="548"/>
      <c r="O21" s="274">
        <f t="shared" ref="O21:O27" si="2">L21*N21</f>
        <v>0</v>
      </c>
    </row>
    <row r="22" spans="2:15">
      <c r="B22" s="277" t="s">
        <v>7</v>
      </c>
      <c r="C22" s="278" t="s">
        <v>490</v>
      </c>
      <c r="D22" s="278"/>
      <c r="E22" s="278"/>
      <c r="F22" s="278"/>
      <c r="G22" s="279"/>
      <c r="H22" s="546"/>
      <c r="I22" s="547"/>
      <c r="J22" s="548"/>
      <c r="K22" s="274">
        <f t="shared" si="1"/>
        <v>0</v>
      </c>
      <c r="L22" s="551"/>
      <c r="M22" s="552"/>
      <c r="N22" s="548"/>
      <c r="O22" s="274">
        <f t="shared" si="2"/>
        <v>0</v>
      </c>
    </row>
    <row r="23" spans="2:15">
      <c r="B23" s="260" t="s">
        <v>8</v>
      </c>
      <c r="C23" s="278" t="s">
        <v>491</v>
      </c>
      <c r="D23" s="278"/>
      <c r="E23" s="278"/>
      <c r="F23" s="278"/>
      <c r="G23" s="279"/>
      <c r="H23" s="546"/>
      <c r="I23" s="547"/>
      <c r="J23" s="548"/>
      <c r="K23" s="274">
        <f t="shared" si="1"/>
        <v>0</v>
      </c>
      <c r="L23" s="551"/>
      <c r="M23" s="552"/>
      <c r="N23" s="548"/>
      <c r="O23" s="274">
        <f t="shared" si="2"/>
        <v>0</v>
      </c>
    </row>
    <row r="24" spans="2:15">
      <c r="B24" s="258" t="s">
        <v>22</v>
      </c>
      <c r="C24" s="278" t="s">
        <v>492</v>
      </c>
      <c r="D24" s="278"/>
      <c r="E24" s="278"/>
      <c r="F24" s="278"/>
      <c r="G24" s="279"/>
      <c r="H24" s="546"/>
      <c r="I24" s="547"/>
      <c r="J24" s="548"/>
      <c r="K24" s="274">
        <f t="shared" si="1"/>
        <v>0</v>
      </c>
      <c r="L24" s="551"/>
      <c r="M24" s="552"/>
      <c r="N24" s="548"/>
      <c r="O24" s="274">
        <f t="shared" si="2"/>
        <v>0</v>
      </c>
    </row>
    <row r="25" spans="2:15">
      <c r="B25" s="258" t="s">
        <v>11</v>
      </c>
      <c r="C25" s="278" t="s">
        <v>493</v>
      </c>
      <c r="D25" s="278"/>
      <c r="E25" s="278"/>
      <c r="F25" s="278"/>
      <c r="G25" s="279"/>
      <c r="H25" s="546"/>
      <c r="I25" s="547"/>
      <c r="J25" s="548"/>
      <c r="K25" s="274">
        <f t="shared" si="1"/>
        <v>0</v>
      </c>
      <c r="L25" s="551"/>
      <c r="M25" s="552"/>
      <c r="N25" s="548"/>
      <c r="O25" s="274">
        <f t="shared" si="2"/>
        <v>0</v>
      </c>
    </row>
    <row r="26" spans="2:15">
      <c r="B26" s="258" t="s">
        <v>12</v>
      </c>
      <c r="C26" s="278" t="s">
        <v>494</v>
      </c>
      <c r="D26" s="278"/>
      <c r="E26" s="278"/>
      <c r="F26" s="278"/>
      <c r="G26" s="279"/>
      <c r="H26" s="546"/>
      <c r="I26" s="547"/>
      <c r="J26" s="548"/>
      <c r="K26" s="274">
        <f t="shared" si="1"/>
        <v>0</v>
      </c>
      <c r="L26" s="551"/>
      <c r="M26" s="552"/>
      <c r="N26" s="548"/>
      <c r="O26" s="274">
        <f t="shared" si="2"/>
        <v>0</v>
      </c>
    </row>
    <row r="27" spans="2:15" ht="15.75" thickBot="1">
      <c r="B27" s="280" t="s">
        <v>13</v>
      </c>
      <c r="C27" s="1390" t="s">
        <v>763</v>
      </c>
      <c r="D27" s="1390"/>
      <c r="E27" s="1390"/>
      <c r="F27" s="1390"/>
      <c r="G27" s="1391"/>
      <c r="H27" s="546">
        <v>12</v>
      </c>
      <c r="I27" s="547" t="s">
        <v>764</v>
      </c>
      <c r="J27" s="548">
        <f>10717.62/12</f>
        <v>893.1350000000001</v>
      </c>
      <c r="K27" s="274">
        <f t="shared" si="1"/>
        <v>10717.62</v>
      </c>
      <c r="L27" s="553">
        <v>12</v>
      </c>
      <c r="M27" s="636" t="s">
        <v>764</v>
      </c>
      <c r="N27" s="554">
        <f>J27</f>
        <v>893.1350000000001</v>
      </c>
      <c r="O27" s="274">
        <f t="shared" si="2"/>
        <v>10717.62</v>
      </c>
    </row>
    <row r="28" spans="2:15" ht="15.75" thickBot="1">
      <c r="B28" s="281" t="s">
        <v>14</v>
      </c>
      <c r="C28" s="282" t="s">
        <v>495</v>
      </c>
      <c r="D28" s="283"/>
      <c r="E28" s="283"/>
      <c r="F28" s="283"/>
      <c r="G28" s="284"/>
      <c r="H28" s="285"/>
      <c r="I28" s="285"/>
      <c r="J28" s="286"/>
      <c r="K28" s="287">
        <f>SUM(K17:K27)</f>
        <v>46332.40110000001</v>
      </c>
      <c r="L28" s="1420"/>
      <c r="M28" s="1421"/>
      <c r="N28" s="1421"/>
      <c r="O28" s="287">
        <f>SUM(O17:O27)</f>
        <v>21730.9326</v>
      </c>
    </row>
    <row r="29" spans="2:15" ht="5.25" customHeight="1"/>
    <row r="30" spans="2:15" ht="15.75" thickBot="1">
      <c r="B30" s="288" t="s">
        <v>496</v>
      </c>
      <c r="C30" s="289"/>
      <c r="D30" s="289"/>
      <c r="E30" s="289"/>
      <c r="F30" s="289"/>
      <c r="G30" s="289"/>
      <c r="H30" s="289"/>
      <c r="I30" s="289"/>
    </row>
    <row r="31" spans="2:15" ht="15.75" thickBot="1">
      <c r="B31" s="255"/>
      <c r="C31" s="256"/>
      <c r="D31" s="256"/>
      <c r="E31" s="256"/>
      <c r="F31" s="256"/>
      <c r="G31" s="256"/>
      <c r="H31" s="1427" t="s">
        <v>467</v>
      </c>
      <c r="I31" s="1428"/>
      <c r="J31" s="1428"/>
      <c r="K31" s="1429"/>
      <c r="L31" s="1427" t="s">
        <v>468</v>
      </c>
      <c r="M31" s="1428"/>
      <c r="N31" s="1428"/>
      <c r="O31" s="1429"/>
    </row>
    <row r="32" spans="2:15" ht="36" customHeight="1" thickBot="1">
      <c r="B32" s="264" t="s">
        <v>270</v>
      </c>
      <c r="C32" s="266" t="s">
        <v>497</v>
      </c>
      <c r="D32" s="266"/>
      <c r="E32" s="266"/>
      <c r="F32" s="266"/>
      <c r="G32" s="267"/>
      <c r="H32" s="290" t="s">
        <v>498</v>
      </c>
      <c r="I32" s="269" t="s">
        <v>482</v>
      </c>
      <c r="J32" s="269" t="s">
        <v>256</v>
      </c>
      <c r="K32" s="291" t="s">
        <v>483</v>
      </c>
      <c r="L32" s="290" t="s">
        <v>498</v>
      </c>
      <c r="M32" s="269" t="s">
        <v>482</v>
      </c>
      <c r="N32" s="269" t="s">
        <v>256</v>
      </c>
      <c r="O32" s="291" t="s">
        <v>483</v>
      </c>
    </row>
    <row r="33" spans="2:20">
      <c r="B33" s="260" t="s">
        <v>4</v>
      </c>
      <c r="C33" s="292" t="s">
        <v>608</v>
      </c>
      <c r="D33" s="293"/>
      <c r="E33" s="293"/>
      <c r="F33" s="293"/>
      <c r="G33" s="294"/>
      <c r="H33" s="542">
        <f>'5. Zapotrzebowanie na moc i en.'!M9/1000</f>
        <v>41.682960000000001</v>
      </c>
      <c r="I33" s="555" t="s">
        <v>765</v>
      </c>
      <c r="J33" s="468">
        <v>530</v>
      </c>
      <c r="K33" s="274">
        <f>H33*J33</f>
        <v>22091.968800000002</v>
      </c>
      <c r="L33" s="549">
        <f>'5. Zapotrzebowanie na moc i en.'!S9/1000</f>
        <v>17.708320000000001</v>
      </c>
      <c r="M33" s="550" t="str">
        <f>I33</f>
        <v>MWh</v>
      </c>
      <c r="N33" s="550">
        <f>J33</f>
        <v>530</v>
      </c>
      <c r="O33" s="274">
        <f>L33*N33</f>
        <v>9385.4096000000009</v>
      </c>
    </row>
    <row r="34" spans="2:20">
      <c r="B34" s="260" t="s">
        <v>5</v>
      </c>
      <c r="C34" s="295" t="s">
        <v>499</v>
      </c>
      <c r="D34" s="293"/>
      <c r="E34" s="293"/>
      <c r="F34" s="293"/>
      <c r="G34" s="294"/>
      <c r="H34" s="542">
        <f>('5. Zapotrzebowanie na moc i en.'!L9-'5. Zapotrzebowanie na moc i en.'!M9)/1000</f>
        <v>2.6328199999999997</v>
      </c>
      <c r="I34" s="555" t="s">
        <v>765</v>
      </c>
      <c r="J34" s="468">
        <v>530</v>
      </c>
      <c r="K34" s="274">
        <f>H34*J34</f>
        <v>1395.3945999999999</v>
      </c>
      <c r="L34" s="549">
        <f>H34</f>
        <v>2.6328199999999997</v>
      </c>
      <c r="M34" s="550" t="str">
        <f>I34</f>
        <v>MWh</v>
      </c>
      <c r="N34" s="550">
        <f>J34</f>
        <v>530</v>
      </c>
      <c r="O34" s="274">
        <f>L34*N34</f>
        <v>1395.3945999999999</v>
      </c>
    </row>
    <row r="35" spans="2:20" ht="15.75" thickBot="1">
      <c r="B35" s="277" t="s">
        <v>7</v>
      </c>
      <c r="C35" s="296" t="s">
        <v>500</v>
      </c>
      <c r="D35" s="293"/>
      <c r="E35" s="293"/>
      <c r="F35" s="293"/>
      <c r="G35" s="294"/>
      <c r="H35" s="542"/>
      <c r="I35" s="555"/>
      <c r="J35" s="468"/>
      <c r="K35" s="274">
        <f>H35*J35</f>
        <v>0</v>
      </c>
      <c r="L35" s="549"/>
      <c r="M35" s="550"/>
      <c r="N35" s="468"/>
      <c r="O35" s="274">
        <f>L35*N35</f>
        <v>0</v>
      </c>
      <c r="S35" s="637"/>
      <c r="T35" s="637"/>
    </row>
    <row r="36" spans="2:20" ht="15.75" thickBot="1">
      <c r="B36" s="297" t="s">
        <v>8</v>
      </c>
      <c r="C36" s="283" t="s">
        <v>495</v>
      </c>
      <c r="D36" s="283"/>
      <c r="E36" s="283"/>
      <c r="F36" s="283"/>
      <c r="G36" s="284"/>
      <c r="H36" s="285"/>
      <c r="I36" s="285"/>
      <c r="J36" s="286"/>
      <c r="K36" s="287">
        <f>SUM(K29:K35)</f>
        <v>23487.363400000002</v>
      </c>
      <c r="L36" s="1420"/>
      <c r="M36" s="1421"/>
      <c r="N36" s="1422"/>
      <c r="O36" s="287">
        <f>SUM(O29:O35)</f>
        <v>10780.8042</v>
      </c>
    </row>
    <row r="37" spans="2:20" ht="15.75" thickBot="1">
      <c r="C37" s="256"/>
      <c r="D37" s="256"/>
      <c r="E37" s="256"/>
      <c r="F37" s="256"/>
      <c r="G37" s="256"/>
      <c r="H37" s="256"/>
      <c r="I37" s="256"/>
    </row>
    <row r="38" spans="2:20" ht="15" customHeight="1" thickBot="1">
      <c r="B38" s="298"/>
      <c r="C38" s="1423" t="s">
        <v>501</v>
      </c>
      <c r="D38" s="1424"/>
      <c r="E38" s="1424"/>
      <c r="F38" s="1424"/>
      <c r="G38" s="1424"/>
      <c r="H38" s="299"/>
      <c r="I38" s="299"/>
      <c r="J38" s="299"/>
      <c r="K38" s="299"/>
      <c r="L38" s="299"/>
      <c r="M38" s="299"/>
      <c r="N38" s="1425">
        <f>(K28+H11+K36)-(O28+O36+K11)</f>
        <v>37308.027700000021</v>
      </c>
      <c r="O38" s="1426"/>
    </row>
    <row r="41" spans="2:20">
      <c r="C41" s="300" t="s">
        <v>502</v>
      </c>
    </row>
    <row r="42" spans="2:20">
      <c r="C42" s="256" t="s">
        <v>503</v>
      </c>
    </row>
    <row r="43" spans="2:20">
      <c r="C43" s="256" t="s">
        <v>504</v>
      </c>
    </row>
    <row r="44" spans="2:20">
      <c r="C44" s="256" t="s">
        <v>505</v>
      </c>
    </row>
    <row r="45" spans="2:20">
      <c r="C45" s="256" t="s">
        <v>506</v>
      </c>
    </row>
    <row r="46" spans="2:20">
      <c r="C46" s="256" t="s">
        <v>507</v>
      </c>
    </row>
    <row r="47" spans="2:20">
      <c r="C47" s="256" t="s">
        <v>508</v>
      </c>
    </row>
    <row r="48" spans="2:20">
      <c r="C48" s="256" t="s">
        <v>509</v>
      </c>
    </row>
    <row r="49" spans="3:3">
      <c r="C49" s="256" t="s">
        <v>510</v>
      </c>
    </row>
    <row r="50" spans="3:3" s="301" customFormat="1">
      <c r="C50" s="289" t="s">
        <v>587</v>
      </c>
    </row>
    <row r="51" spans="3:3" s="301" customFormat="1">
      <c r="C51" s="289" t="s">
        <v>588</v>
      </c>
    </row>
  </sheetData>
  <mergeCells count="36">
    <mergeCell ref="L36:N36"/>
    <mergeCell ref="C38:G38"/>
    <mergeCell ref="N38:O38"/>
    <mergeCell ref="H15:K15"/>
    <mergeCell ref="L15:O15"/>
    <mergeCell ref="C27:G27"/>
    <mergeCell ref="L28:N28"/>
    <mergeCell ref="H31:K31"/>
    <mergeCell ref="L31:O31"/>
    <mergeCell ref="C10:G10"/>
    <mergeCell ref="H10:J10"/>
    <mergeCell ref="K10:M10"/>
    <mergeCell ref="C11:G11"/>
    <mergeCell ref="H11:J12"/>
    <mergeCell ref="K11:M12"/>
    <mergeCell ref="C12:G12"/>
    <mergeCell ref="C8:G8"/>
    <mergeCell ref="H8:J8"/>
    <mergeCell ref="K8:M8"/>
    <mergeCell ref="C9:G9"/>
    <mergeCell ref="H9:J9"/>
    <mergeCell ref="K9:M9"/>
    <mergeCell ref="C6:G6"/>
    <mergeCell ref="H6:J6"/>
    <mergeCell ref="K6:M6"/>
    <mergeCell ref="C7:G7"/>
    <mergeCell ref="H7:J7"/>
    <mergeCell ref="K7:M7"/>
    <mergeCell ref="C5:G5"/>
    <mergeCell ref="H5:J5"/>
    <mergeCell ref="K5:M5"/>
    <mergeCell ref="H3:J3"/>
    <mergeCell ref="K3:M3"/>
    <mergeCell ref="C4:G4"/>
    <mergeCell ref="H4:J4"/>
    <mergeCell ref="K4:M4"/>
  </mergeCells>
  <pageMargins left="0.7" right="0.7" top="0.75" bottom="0.75" header="0.3" footer="0.3"/>
  <pageSetup paperSize="9" scale="53" orientation="landscape" r:id="rId1"/>
  <headerFooter>
    <oddHeader>&amp;C&amp;"Czcionka tekstu podstawowego,Pogrubiony"&amp;12 8a. Kalkulacja kosztów eksploatacyjnych wymaganych do obliczenia wskaźnika SPBT</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N24"/>
  <sheetViews>
    <sheetView tabSelected="1" view="pageBreakPreview" zoomScale="60" zoomScaleNormal="100" zoomScalePageLayoutView="75" workbookViewId="0">
      <selection activeCell="F15" sqref="F15"/>
    </sheetView>
  </sheetViews>
  <sheetFormatPr defaultRowHeight="14.25"/>
  <cols>
    <col min="2" max="2" width="11.125" style="54" customWidth="1"/>
    <col min="3" max="3" width="45.125" style="303" customWidth="1"/>
    <col min="4" max="4" width="11.125" style="303" customWidth="1"/>
    <col min="5" max="5" width="11.25" style="303" customWidth="1"/>
    <col min="6" max="6" width="11.75" style="303" customWidth="1"/>
    <col min="7" max="7" width="12.125" style="209" customWidth="1"/>
    <col min="8" max="8" width="12.875" style="209" customWidth="1"/>
    <col min="9" max="9" width="12.25" customWidth="1"/>
    <col min="10" max="10" width="12.625" customWidth="1"/>
    <col min="11" max="11" width="10.375" customWidth="1"/>
    <col min="12" max="13" width="12.75" customWidth="1"/>
    <col min="14" max="14" width="14.5" customWidth="1"/>
  </cols>
  <sheetData>
    <row r="1" spans="2:14">
      <c r="C1" s="302"/>
      <c r="D1" s="302"/>
      <c r="E1" s="302"/>
      <c r="F1" s="302"/>
      <c r="G1" s="302"/>
      <c r="H1" s="302"/>
    </row>
    <row r="2" spans="2:14" s="54" customFormat="1">
      <c r="C2" s="303"/>
      <c r="D2" s="303"/>
      <c r="E2" s="303"/>
      <c r="F2" s="303"/>
      <c r="G2" s="209"/>
      <c r="H2" s="209"/>
    </row>
    <row r="3" spans="2:14">
      <c r="B3" s="304"/>
      <c r="C3" s="304"/>
      <c r="D3" s="304"/>
      <c r="E3" s="304"/>
      <c r="F3" s="304"/>
      <c r="G3" s="304"/>
      <c r="H3" s="304"/>
      <c r="I3" s="56"/>
      <c r="J3" s="56"/>
      <c r="K3" s="56"/>
      <c r="L3" s="56"/>
      <c r="M3" s="56"/>
      <c r="N3" s="56"/>
    </row>
    <row r="4" spans="2:14" ht="15" customHeight="1">
      <c r="B4" s="683" t="s">
        <v>511</v>
      </c>
      <c r="C4" s="683"/>
      <c r="D4" s="683"/>
      <c r="E4" s="683"/>
      <c r="F4" s="683"/>
      <c r="G4" s="683"/>
      <c r="H4" s="683"/>
      <c r="I4" s="58"/>
      <c r="J4" s="58"/>
      <c r="K4" s="58"/>
      <c r="L4" s="58"/>
      <c r="M4" s="58"/>
    </row>
    <row r="5" spans="2:14" s="307" customFormat="1" ht="24">
      <c r="B5" s="1430" t="s">
        <v>512</v>
      </c>
      <c r="C5" s="1431"/>
      <c r="D5" s="305" t="s">
        <v>513</v>
      </c>
      <c r="E5" s="305" t="s">
        <v>467</v>
      </c>
      <c r="F5" s="305" t="s">
        <v>468</v>
      </c>
      <c r="G5" s="305" t="s">
        <v>514</v>
      </c>
      <c r="H5" s="305" t="s">
        <v>515</v>
      </c>
      <c r="I5" s="306"/>
      <c r="J5" s="306"/>
      <c r="K5" s="306"/>
      <c r="L5" s="306"/>
      <c r="M5" s="306"/>
    </row>
    <row r="6" spans="2:14" ht="28.5" customHeight="1">
      <c r="B6" s="1432"/>
      <c r="C6" s="1433"/>
      <c r="D6" s="308" t="s">
        <v>326</v>
      </c>
      <c r="E6" s="638">
        <f>('1. Ocena char. bud. przed'!J110*1472)/1000*3.6</f>
        <v>692.08085011367757</v>
      </c>
      <c r="F6" s="638">
        <f>'2. Ocena char. bud. po'!J77*1472/1000*3.6</f>
        <v>279.75226256205008</v>
      </c>
      <c r="G6" s="639">
        <f>E6-F6</f>
        <v>412.32858755162749</v>
      </c>
      <c r="H6" s="1436">
        <f>IF(E6&lt;&gt;0,G6/E6,"0")</f>
        <v>0.59578095172536638</v>
      </c>
    </row>
    <row r="7" spans="2:14" ht="30.75" customHeight="1">
      <c r="B7" s="1434"/>
      <c r="C7" s="1435"/>
      <c r="D7" s="308" t="s">
        <v>347</v>
      </c>
      <c r="E7" s="308">
        <f>ROUND(E6/3.6,2)</f>
        <v>192.24</v>
      </c>
      <c r="F7" s="308">
        <f>ROUND(F6/3.6,2)</f>
        <v>77.709999999999994</v>
      </c>
      <c r="G7" s="308">
        <f>ROUND(G6/3.6,2)</f>
        <v>114.54</v>
      </c>
      <c r="H7" s="1437"/>
    </row>
    <row r="8" spans="2:14" s="307" customFormat="1" ht="24">
      <c r="B8" s="1430" t="s">
        <v>516</v>
      </c>
      <c r="C8" s="1431"/>
      <c r="D8" s="305" t="s">
        <v>513</v>
      </c>
      <c r="E8" s="305" t="s">
        <v>467</v>
      </c>
      <c r="F8" s="305" t="s">
        <v>468</v>
      </c>
      <c r="G8" s="305" t="s">
        <v>514</v>
      </c>
      <c r="H8" s="305" t="s">
        <v>515</v>
      </c>
      <c r="I8" s="306"/>
      <c r="J8" s="306"/>
      <c r="K8" s="306"/>
      <c r="L8" s="306"/>
      <c r="M8" s="306"/>
    </row>
    <row r="9" spans="2:14" ht="28.5" customHeight="1">
      <c r="B9" s="1432"/>
      <c r="C9" s="1433"/>
      <c r="D9" s="308" t="s">
        <v>326</v>
      </c>
      <c r="E9" s="638">
        <f>'6. Obl. efektu energ. projektu'!I20</f>
        <v>1030.5268080000003</v>
      </c>
      <c r="F9" s="638">
        <f>'6. Obl. efektu energ. projektu'!K20</f>
        <v>342.56810400000006</v>
      </c>
      <c r="G9" s="639">
        <f>E9-F9</f>
        <v>687.95870400000024</v>
      </c>
      <c r="H9" s="1436">
        <f>IF(E9&lt;&gt;0,G9/E9,"0")</f>
        <v>0.66757962884552158</v>
      </c>
    </row>
    <row r="10" spans="2:14" ht="30.75" customHeight="1">
      <c r="B10" s="1434"/>
      <c r="C10" s="1435"/>
      <c r="D10" s="308" t="s">
        <v>347</v>
      </c>
      <c r="E10" s="308">
        <f>ROUND(E9/3.6,2)</f>
        <v>286.26</v>
      </c>
      <c r="F10" s="640">
        <f>F9/3.6</f>
        <v>95.157806666666687</v>
      </c>
      <c r="G10" s="640">
        <f>G9/3.6</f>
        <v>191.09964000000005</v>
      </c>
      <c r="H10" s="1437"/>
    </row>
    <row r="11" spans="2:14" s="307" customFormat="1" ht="30.75" customHeight="1">
      <c r="B11" s="1430" t="s">
        <v>517</v>
      </c>
      <c r="C11" s="1431"/>
      <c r="D11" s="305" t="s">
        <v>513</v>
      </c>
      <c r="E11" s="305" t="s">
        <v>467</v>
      </c>
      <c r="F11" s="305" t="s">
        <v>468</v>
      </c>
      <c r="G11" s="305" t="s">
        <v>514</v>
      </c>
      <c r="H11" s="305" t="s">
        <v>515</v>
      </c>
    </row>
    <row r="12" spans="2:14" ht="30.75" customHeight="1">
      <c r="B12" s="1432"/>
      <c r="C12" s="1433"/>
      <c r="D12" s="308" t="s">
        <v>326</v>
      </c>
      <c r="E12" s="638">
        <f>'1. Ocena char. bud. przed'!J101/1000*3.6</f>
        <v>1436.6994240000004</v>
      </c>
      <c r="F12" s="638">
        <f>'2. Ocena char. bud. po'!J68/1000*3.6</f>
        <v>515.95831200000009</v>
      </c>
      <c r="G12" s="639">
        <f>E12-F12</f>
        <v>920.74111200000027</v>
      </c>
      <c r="H12" s="1436">
        <f>IF(E12&lt;&gt;0,G12/E12,"0")</f>
        <v>0.6408724724316448</v>
      </c>
    </row>
    <row r="13" spans="2:14" ht="30.75" customHeight="1">
      <c r="B13" s="1434"/>
      <c r="C13" s="1435"/>
      <c r="D13" s="308" t="s">
        <v>347</v>
      </c>
      <c r="E13" s="308">
        <f>ROUND(E12/3.6,2)</f>
        <v>399.08</v>
      </c>
      <c r="F13" s="640">
        <f>F12/3.6</f>
        <v>143.32175333333336</v>
      </c>
      <c r="G13" s="640">
        <f>G12/3.6</f>
        <v>255.76142000000007</v>
      </c>
      <c r="H13" s="1437"/>
    </row>
    <row r="14" spans="2:14" s="307" customFormat="1" ht="30.75" customHeight="1">
      <c r="B14" s="1430" t="s">
        <v>518</v>
      </c>
      <c r="C14" s="1443"/>
      <c r="D14" s="305" t="s">
        <v>513</v>
      </c>
      <c r="E14" s="305" t="s">
        <v>467</v>
      </c>
      <c r="F14" s="305" t="s">
        <v>468</v>
      </c>
      <c r="G14" s="305" t="s">
        <v>514</v>
      </c>
      <c r="H14" s="305" t="s">
        <v>515</v>
      </c>
    </row>
    <row r="15" spans="2:14" ht="30.75" customHeight="1">
      <c r="B15" s="1444"/>
      <c r="C15" s="1445"/>
      <c r="D15" s="308" t="s">
        <v>519</v>
      </c>
      <c r="E15" s="641">
        <f>'7. Obl. planowanego efektu eko.'!F21</f>
        <v>85.733267960000006</v>
      </c>
      <c r="F15" s="641">
        <f>'7. Obl. planowanego efektu eko.'!H21</f>
        <v>32.033802479999999</v>
      </c>
      <c r="G15" s="309">
        <f>E15-F15</f>
        <v>53.699465480000008</v>
      </c>
      <c r="H15" s="310">
        <f>IF(E15&lt;&gt;0,G15/E15,"0")</f>
        <v>0.62635505163589711</v>
      </c>
    </row>
    <row r="16" spans="2:14" ht="15">
      <c r="B16" s="1446" t="s">
        <v>520</v>
      </c>
      <c r="C16" s="1446"/>
      <c r="D16" s="1446"/>
      <c r="E16" s="1446"/>
      <c r="F16" s="1446"/>
      <c r="G16" s="1446"/>
      <c r="H16" s="1446"/>
      <c r="I16" s="58"/>
      <c r="J16" s="58"/>
      <c r="K16" s="58"/>
      <c r="L16" s="58"/>
      <c r="M16" s="58"/>
    </row>
    <row r="17" spans="2:8" ht="60" customHeight="1">
      <c r="B17" s="1430" t="s">
        <v>4</v>
      </c>
      <c r="C17" s="1441" t="s">
        <v>521</v>
      </c>
      <c r="D17" s="1441"/>
      <c r="E17" s="1441"/>
      <c r="F17" s="1442"/>
      <c r="G17" s="311" t="s">
        <v>522</v>
      </c>
      <c r="H17" s="311" t="s">
        <v>523</v>
      </c>
    </row>
    <row r="18" spans="2:8" ht="25.15" customHeight="1">
      <c r="B18" s="1444"/>
      <c r="C18" s="1447"/>
      <c r="D18" s="1447"/>
      <c r="E18" s="1447"/>
      <c r="F18" s="1448"/>
      <c r="G18" s="309"/>
      <c r="H18" s="309"/>
    </row>
    <row r="19" spans="2:8" ht="16.149999999999999" customHeight="1">
      <c r="B19" s="1449"/>
      <c r="C19" s="1450"/>
      <c r="D19" s="1450"/>
      <c r="E19" s="1450"/>
      <c r="F19" s="1450"/>
      <c r="G19" s="1450"/>
      <c r="H19" s="1451"/>
    </row>
    <row r="20" spans="2:8" ht="20.45" customHeight="1">
      <c r="B20" s="1449"/>
      <c r="C20" s="1450"/>
      <c r="D20" s="1450"/>
      <c r="E20" s="1451"/>
      <c r="F20" s="308" t="s">
        <v>524</v>
      </c>
      <c r="G20" s="309" t="s">
        <v>525</v>
      </c>
      <c r="H20" s="309" t="s">
        <v>526</v>
      </c>
    </row>
    <row r="21" spans="2:8" ht="44.25" customHeight="1">
      <c r="B21" s="380" t="s">
        <v>5</v>
      </c>
      <c r="C21" s="1438" t="s">
        <v>527</v>
      </c>
      <c r="D21" s="1438"/>
      <c r="E21" s="1438"/>
      <c r="F21" s="556"/>
      <c r="G21" s="557"/>
      <c r="H21" s="557"/>
    </row>
    <row r="22" spans="2:8" ht="47.25" customHeight="1">
      <c r="B22" s="309" t="s">
        <v>7</v>
      </c>
      <c r="C22" s="1439" t="s">
        <v>528</v>
      </c>
      <c r="D22" s="1439"/>
      <c r="E22" s="1439"/>
      <c r="F22" s="642" t="s">
        <v>766</v>
      </c>
      <c r="G22" s="568"/>
      <c r="H22" s="568" t="s">
        <v>767</v>
      </c>
    </row>
    <row r="23" spans="2:8" ht="39" customHeight="1">
      <c r="B23" s="312" t="s">
        <v>8</v>
      </c>
      <c r="C23" s="1440" t="s">
        <v>529</v>
      </c>
      <c r="D23" s="1441"/>
      <c r="E23" s="1442"/>
      <c r="F23" s="569"/>
      <c r="G23" s="570"/>
      <c r="H23" s="570"/>
    </row>
    <row r="24" spans="2:8">
      <c r="B24" s="1441" t="s">
        <v>530</v>
      </c>
      <c r="C24" s="1441"/>
      <c r="D24" s="1441"/>
      <c r="E24" s="1441"/>
      <c r="F24" s="1441"/>
      <c r="G24" s="1441"/>
      <c r="H24" s="1441"/>
    </row>
  </sheetData>
  <mergeCells count="17">
    <mergeCell ref="C21:E21"/>
    <mergeCell ref="C22:E22"/>
    <mergeCell ref="C23:E23"/>
    <mergeCell ref="B24:H24"/>
    <mergeCell ref="B14:C15"/>
    <mergeCell ref="B16:H16"/>
    <mergeCell ref="B17:B18"/>
    <mergeCell ref="C17:F18"/>
    <mergeCell ref="B19:H19"/>
    <mergeCell ref="B20:E20"/>
    <mergeCell ref="B11:C13"/>
    <mergeCell ref="H12:H13"/>
    <mergeCell ref="B4:H4"/>
    <mergeCell ref="B5:C7"/>
    <mergeCell ref="H6:H7"/>
    <mergeCell ref="B8:C10"/>
    <mergeCell ref="H9:H10"/>
  </mergeCells>
  <pageMargins left="0.7" right="0.7" top="0.75" bottom="0.75" header="0.3" footer="0.3"/>
  <pageSetup paperSize="9" scale="58" orientation="portrait" r:id="rId1"/>
  <headerFooter>
    <oddHeader>&amp;C&amp;"Czcionka tekstu podstawowego,Pogrubiony"&amp;12 9. Wymagania programowe dla projektu</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4"/>
  <sheetViews>
    <sheetView tabSelected="1" view="pageBreakPreview" zoomScale="90" zoomScaleNormal="100" zoomScaleSheetLayoutView="90" workbookViewId="0">
      <selection activeCell="F15" sqref="F15"/>
    </sheetView>
  </sheetViews>
  <sheetFormatPr defaultRowHeight="15"/>
  <cols>
    <col min="1" max="7" width="12.875" style="24" customWidth="1"/>
    <col min="8" max="16384" width="9" style="24"/>
  </cols>
  <sheetData>
    <row r="1" spans="1:17" ht="23.25" customHeight="1">
      <c r="A1" s="650" t="s">
        <v>130</v>
      </c>
      <c r="B1" s="651"/>
      <c r="C1" s="651"/>
      <c r="D1" s="651"/>
      <c r="E1" s="651"/>
      <c r="F1" s="651"/>
      <c r="G1" s="652"/>
    </row>
    <row r="2" spans="1:17" ht="19.5" customHeight="1">
      <c r="A2" s="659" t="s">
        <v>217</v>
      </c>
      <c r="B2" s="660"/>
      <c r="C2" s="660"/>
      <c r="D2" s="660"/>
      <c r="E2" s="660"/>
      <c r="F2" s="660"/>
      <c r="G2" s="661"/>
      <c r="H2" s="25"/>
    </row>
    <row r="3" spans="1:17" ht="81.599999999999994" customHeight="1">
      <c r="A3" s="656" t="s">
        <v>610</v>
      </c>
      <c r="B3" s="657"/>
      <c r="C3" s="657"/>
      <c r="D3" s="657"/>
      <c r="E3" s="657"/>
      <c r="F3" s="657"/>
      <c r="G3" s="658"/>
      <c r="H3" s="25"/>
    </row>
    <row r="4" spans="1:17" ht="31.9" customHeight="1">
      <c r="A4" s="653" t="s">
        <v>611</v>
      </c>
      <c r="B4" s="654"/>
      <c r="C4" s="654"/>
      <c r="D4" s="654"/>
      <c r="E4" s="654"/>
      <c r="F4" s="654"/>
      <c r="G4" s="655"/>
      <c r="H4" s="25"/>
    </row>
    <row r="5" spans="1:17" ht="17.45" customHeight="1">
      <c r="A5" s="653" t="s">
        <v>131</v>
      </c>
      <c r="B5" s="654"/>
      <c r="C5" s="654"/>
      <c r="D5" s="654"/>
      <c r="E5" s="654"/>
      <c r="F5" s="654"/>
      <c r="G5" s="655"/>
      <c r="H5" s="25"/>
    </row>
    <row r="6" spans="1:17" ht="31.9" customHeight="1">
      <c r="A6" s="653" t="s">
        <v>624</v>
      </c>
      <c r="B6" s="654"/>
      <c r="C6" s="654"/>
      <c r="D6" s="654"/>
      <c r="E6" s="654"/>
      <c r="F6" s="654"/>
      <c r="G6" s="655"/>
      <c r="H6" s="25"/>
    </row>
    <row r="7" spans="1:17" ht="49.15" customHeight="1">
      <c r="A7" s="653" t="s">
        <v>623</v>
      </c>
      <c r="B7" s="654"/>
      <c r="C7" s="654"/>
      <c r="D7" s="654"/>
      <c r="E7" s="654"/>
      <c r="F7" s="654"/>
      <c r="G7" s="655"/>
      <c r="H7" s="25"/>
    </row>
    <row r="8" spans="1:17" ht="51" customHeight="1">
      <c r="A8" s="653" t="s">
        <v>625</v>
      </c>
      <c r="B8" s="654"/>
      <c r="C8" s="654"/>
      <c r="D8" s="654"/>
      <c r="E8" s="654"/>
      <c r="F8" s="654"/>
      <c r="G8" s="655"/>
      <c r="H8" s="25"/>
    </row>
    <row r="9" spans="1:17" ht="60.6" customHeight="1">
      <c r="A9" s="653" t="s">
        <v>133</v>
      </c>
      <c r="B9" s="654"/>
      <c r="C9" s="654"/>
      <c r="D9" s="654"/>
      <c r="E9" s="654"/>
      <c r="F9" s="654"/>
      <c r="G9" s="655"/>
      <c r="H9" s="25"/>
    </row>
    <row r="10" spans="1:17" ht="48.6" customHeight="1">
      <c r="A10" s="665" t="s">
        <v>134</v>
      </c>
      <c r="B10" s="666"/>
      <c r="C10" s="666"/>
      <c r="D10" s="666"/>
      <c r="E10" s="666"/>
      <c r="F10" s="666"/>
      <c r="G10" s="667"/>
      <c r="H10" s="25"/>
    </row>
    <row r="11" spans="1:17" ht="20.25" customHeight="1">
      <c r="A11" s="659" t="s">
        <v>110</v>
      </c>
      <c r="B11" s="660"/>
      <c r="C11" s="660"/>
      <c r="D11" s="660"/>
      <c r="E11" s="660"/>
      <c r="F11" s="660"/>
      <c r="G11" s="661"/>
      <c r="H11" s="26"/>
    </row>
    <row r="12" spans="1:17" ht="67.150000000000006" customHeight="1">
      <c r="A12" s="668" t="s">
        <v>216</v>
      </c>
      <c r="B12" s="657"/>
      <c r="C12" s="657"/>
      <c r="D12" s="657"/>
      <c r="E12" s="657"/>
      <c r="F12" s="657"/>
      <c r="G12" s="658"/>
      <c r="H12" s="63"/>
      <c r="I12" s="63"/>
      <c r="J12" s="63"/>
      <c r="K12" s="63"/>
      <c r="L12" s="63"/>
      <c r="M12" s="63"/>
      <c r="N12" s="63"/>
      <c r="O12" s="63"/>
      <c r="P12" s="63"/>
      <c r="Q12" s="63"/>
    </row>
    <row r="13" spans="1:17" ht="67.5" customHeight="1">
      <c r="A13" s="653" t="s">
        <v>596</v>
      </c>
      <c r="B13" s="654"/>
      <c r="C13" s="654"/>
      <c r="D13" s="654"/>
      <c r="E13" s="654"/>
      <c r="F13" s="654"/>
      <c r="G13" s="655"/>
      <c r="H13" s="63"/>
      <c r="I13" s="63"/>
      <c r="J13" s="63"/>
      <c r="K13" s="63"/>
      <c r="L13" s="63"/>
      <c r="M13" s="63"/>
      <c r="N13" s="63"/>
      <c r="O13" s="63"/>
      <c r="P13" s="63"/>
      <c r="Q13" s="63"/>
    </row>
    <row r="14" spans="1:17" ht="19.5" customHeight="1">
      <c r="A14" s="653" t="s">
        <v>215</v>
      </c>
      <c r="B14" s="654"/>
      <c r="C14" s="654"/>
      <c r="D14" s="654"/>
      <c r="E14" s="654"/>
      <c r="F14" s="654"/>
      <c r="G14" s="655"/>
      <c r="H14" s="63"/>
      <c r="I14" s="63"/>
      <c r="J14" s="63"/>
      <c r="K14" s="63"/>
      <c r="L14" s="63"/>
      <c r="M14" s="63"/>
      <c r="N14" s="63"/>
      <c r="O14" s="63"/>
      <c r="P14" s="63"/>
      <c r="Q14" s="63"/>
    </row>
    <row r="15" spans="1:17" ht="110.25" customHeight="1">
      <c r="A15" s="653" t="s">
        <v>368</v>
      </c>
      <c r="B15" s="654"/>
      <c r="C15" s="654"/>
      <c r="D15" s="654"/>
      <c r="E15" s="654"/>
      <c r="F15" s="654"/>
      <c r="G15" s="655"/>
      <c r="H15" s="63"/>
      <c r="I15" s="63"/>
      <c r="J15" s="63"/>
      <c r="K15" s="63"/>
      <c r="L15" s="63"/>
      <c r="M15" s="63"/>
      <c r="N15" s="63"/>
      <c r="O15" s="63"/>
      <c r="P15" s="63"/>
      <c r="Q15" s="63"/>
    </row>
    <row r="16" spans="1:17" ht="33" customHeight="1">
      <c r="A16" s="653" t="s">
        <v>132</v>
      </c>
      <c r="B16" s="654"/>
      <c r="C16" s="654"/>
      <c r="D16" s="654"/>
      <c r="E16" s="654"/>
      <c r="F16" s="654"/>
      <c r="G16" s="655"/>
      <c r="H16" s="63"/>
      <c r="I16" s="63"/>
      <c r="J16" s="63"/>
      <c r="K16" s="63"/>
      <c r="L16" s="63"/>
      <c r="M16" s="63"/>
      <c r="N16" s="63"/>
      <c r="O16" s="63"/>
      <c r="P16" s="63"/>
      <c r="Q16" s="63"/>
    </row>
    <row r="17" spans="1:17" ht="24" customHeight="1">
      <c r="A17" s="653" t="s">
        <v>369</v>
      </c>
      <c r="B17" s="654"/>
      <c r="C17" s="654"/>
      <c r="D17" s="654"/>
      <c r="E17" s="654"/>
      <c r="F17" s="654"/>
      <c r="G17" s="655"/>
      <c r="H17" s="63"/>
      <c r="I17" s="63"/>
      <c r="J17" s="63"/>
      <c r="K17" s="63"/>
      <c r="L17" s="63"/>
      <c r="M17" s="63"/>
      <c r="N17" s="63"/>
      <c r="O17" s="63"/>
      <c r="P17" s="63"/>
      <c r="Q17" s="63"/>
    </row>
    <row r="18" spans="1:17" ht="81" customHeight="1" thickBot="1">
      <c r="A18" s="662" t="s">
        <v>370</v>
      </c>
      <c r="B18" s="663"/>
      <c r="C18" s="663"/>
      <c r="D18" s="663"/>
      <c r="E18" s="663"/>
      <c r="F18" s="663"/>
      <c r="G18" s="664"/>
      <c r="H18" s="63"/>
      <c r="I18" s="63"/>
      <c r="J18" s="63"/>
      <c r="K18" s="63"/>
      <c r="L18" s="63"/>
      <c r="M18" s="63"/>
      <c r="N18" s="63"/>
      <c r="O18" s="63"/>
      <c r="P18" s="63"/>
      <c r="Q18" s="63"/>
    </row>
    <row r="19" spans="1:17" s="21" customFormat="1"/>
    <row r="20" spans="1:17" s="21" customFormat="1"/>
    <row r="21" spans="1:17" s="21" customFormat="1"/>
    <row r="22" spans="1:17" s="21" customFormat="1"/>
    <row r="23" spans="1:17" s="21" customFormat="1"/>
    <row r="24" spans="1:17" s="21" customFormat="1"/>
  </sheetData>
  <customSheetViews>
    <customSheetView guid="{C8D3ADBE-1DC8-41F6-91E5-D751EDAC156D}" showPageBreaks="1" printArea="1" view="pageLayout" topLeftCell="A10">
      <selection activeCell="B20" sqref="B20:I22"/>
      <pageMargins left="0.7" right="0.62" top="0.75" bottom="0.75" header="0.3" footer="0.3"/>
      <pageSetup paperSize="9" orientation="portrait" r:id="rId1"/>
    </customSheetView>
    <customSheetView guid="{F221F33E-0E1C-4976-B177-E2EB9B60E99A}" showPageBreaks="1" printArea="1" view="pageLayout" topLeftCell="A10">
      <selection activeCell="B20" sqref="B20:I22"/>
      <pageMargins left="0.7" right="0.62" top="0.75" bottom="0.75" header="0.3" footer="0.3"/>
      <pageSetup paperSize="9" orientation="portrait" r:id="rId2"/>
    </customSheetView>
    <customSheetView guid="{4702533F-4104-4A8B-A612-EB1AA37E2852}" scale="90" showPageBreaks="1" printArea="1" view="pageBreakPreview" topLeftCell="A16">
      <selection activeCell="M8" sqref="M8"/>
      <pageMargins left="0.7" right="0.62" top="0.75" bottom="0.75" header="0.3" footer="0.3"/>
      <pageSetup paperSize="9" orientation="portrait" r:id="rId3"/>
    </customSheetView>
    <customSheetView guid="{EA9C586C-6490-4376-8545-D93F3F302A58}" showPageBreaks="1" printArea="1" view="pageLayout" topLeftCell="A7">
      <selection activeCell="C8" sqref="C8:I14"/>
      <pageMargins left="0.7" right="0.62" top="0.75" bottom="0.75" header="0.3" footer="0.3"/>
      <pageSetup paperSize="9" orientation="portrait" r:id="rId4"/>
    </customSheetView>
  </customSheetViews>
  <mergeCells count="18">
    <mergeCell ref="A17:G17"/>
    <mergeCell ref="A18:G18"/>
    <mergeCell ref="A10:G10"/>
    <mergeCell ref="A11:G11"/>
    <mergeCell ref="A9:G9"/>
    <mergeCell ref="A12:G12"/>
    <mergeCell ref="A13:G13"/>
    <mergeCell ref="A14:G14"/>
    <mergeCell ref="A15:G15"/>
    <mergeCell ref="A16:G16"/>
    <mergeCell ref="A1:G1"/>
    <mergeCell ref="A6:G6"/>
    <mergeCell ref="A7:G7"/>
    <mergeCell ref="A8:G8"/>
    <mergeCell ref="A3:G3"/>
    <mergeCell ref="A5:G5"/>
    <mergeCell ref="A2:G2"/>
    <mergeCell ref="A4:G4"/>
  </mergeCells>
  <phoneticPr fontId="31" type="noConversion"/>
  <pageMargins left="0.7" right="0.62" top="0.75" bottom="0.75" header="0.3" footer="0.3"/>
  <pageSetup paperSize="9" scale="82"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1"/>
  <sheetViews>
    <sheetView tabSelected="1" view="pageBreakPreview" zoomScale="60" zoomScaleNormal="100" workbookViewId="0">
      <selection activeCell="F15" sqref="F15"/>
    </sheetView>
  </sheetViews>
  <sheetFormatPr defaultRowHeight="15"/>
  <cols>
    <col min="1" max="1" width="5.375" style="24" customWidth="1"/>
    <col min="2" max="7" width="9" style="24"/>
    <col min="8" max="8" width="16.625" style="24" customWidth="1"/>
    <col min="9" max="9" width="3.375" style="24" customWidth="1"/>
    <col min="10" max="16384" width="9" style="24"/>
  </cols>
  <sheetData>
    <row r="1" spans="1:8" ht="50.25" customHeight="1">
      <c r="A1" s="669" t="s">
        <v>111</v>
      </c>
      <c r="B1" s="669"/>
      <c r="C1" s="669"/>
      <c r="D1" s="669"/>
      <c r="E1" s="669"/>
      <c r="F1" s="669"/>
      <c r="G1" s="669"/>
      <c r="H1" s="669"/>
    </row>
    <row r="2" spans="1:8" ht="19.5" customHeight="1">
      <c r="A2" s="672"/>
      <c r="B2" s="670" t="s">
        <v>130</v>
      </c>
      <c r="C2" s="670"/>
      <c r="D2" s="670"/>
      <c r="E2" s="670"/>
      <c r="F2" s="670"/>
      <c r="G2" s="670"/>
      <c r="H2" s="670"/>
    </row>
    <row r="3" spans="1:8" ht="19.5" customHeight="1">
      <c r="A3" s="672"/>
      <c r="B3" s="670" t="s">
        <v>364</v>
      </c>
      <c r="C3" s="670"/>
      <c r="D3" s="670"/>
      <c r="E3" s="670"/>
      <c r="F3" s="670"/>
      <c r="G3" s="670"/>
      <c r="H3" s="670"/>
    </row>
    <row r="4" spans="1:8" ht="50.25" customHeight="1">
      <c r="A4" s="672"/>
      <c r="B4" s="670" t="s">
        <v>612</v>
      </c>
      <c r="C4" s="670"/>
      <c r="D4" s="670"/>
      <c r="E4" s="670"/>
      <c r="F4" s="670"/>
      <c r="G4" s="670"/>
      <c r="H4" s="670"/>
    </row>
    <row r="5" spans="1:8" ht="50.25" customHeight="1">
      <c r="A5" s="672"/>
      <c r="B5" s="670" t="s">
        <v>613</v>
      </c>
      <c r="C5" s="670"/>
      <c r="D5" s="670"/>
      <c r="E5" s="670"/>
      <c r="F5" s="670"/>
      <c r="G5" s="670"/>
      <c r="H5" s="670"/>
    </row>
    <row r="6" spans="1:8" ht="50.25" customHeight="1">
      <c r="A6" s="672"/>
      <c r="B6" s="670" t="s">
        <v>614</v>
      </c>
      <c r="C6" s="670"/>
      <c r="D6" s="670"/>
      <c r="E6" s="670"/>
      <c r="F6" s="670"/>
      <c r="G6" s="670"/>
      <c r="H6" s="670"/>
    </row>
    <row r="7" spans="1:8" ht="19.5" customHeight="1">
      <c r="A7" s="219" t="s">
        <v>20</v>
      </c>
      <c r="B7" s="670" t="s">
        <v>548</v>
      </c>
      <c r="C7" s="670"/>
      <c r="D7" s="670"/>
      <c r="E7" s="670"/>
      <c r="F7" s="670"/>
      <c r="G7" s="670"/>
      <c r="H7" s="670"/>
    </row>
    <row r="8" spans="1:8" ht="19.5" customHeight="1">
      <c r="A8" s="219" t="s">
        <v>21</v>
      </c>
      <c r="B8" s="670" t="s">
        <v>547</v>
      </c>
      <c r="C8" s="670"/>
      <c r="D8" s="670"/>
      <c r="E8" s="670"/>
      <c r="F8" s="670"/>
      <c r="G8" s="670"/>
      <c r="H8" s="670"/>
    </row>
    <row r="9" spans="1:8" s="381" customFormat="1" ht="19.5" customHeight="1">
      <c r="A9" s="382" t="s">
        <v>354</v>
      </c>
      <c r="B9" s="671" t="s">
        <v>359</v>
      </c>
      <c r="C9" s="671"/>
      <c r="D9" s="671"/>
      <c r="E9" s="671"/>
      <c r="F9" s="671"/>
      <c r="G9" s="671"/>
      <c r="H9" s="671"/>
    </row>
    <row r="10" spans="1:8" s="381" customFormat="1" ht="19.5" customHeight="1">
      <c r="A10" s="382" t="s">
        <v>209</v>
      </c>
      <c r="B10" s="671" t="s">
        <v>544</v>
      </c>
      <c r="C10" s="671"/>
      <c r="D10" s="671"/>
      <c r="E10" s="671"/>
      <c r="F10" s="671"/>
      <c r="G10" s="671"/>
      <c r="H10" s="671"/>
    </row>
    <row r="11" spans="1:8" s="381" customFormat="1" ht="15.75">
      <c r="A11" s="382" t="s">
        <v>210</v>
      </c>
      <c r="B11" s="671" t="s">
        <v>545</v>
      </c>
      <c r="C11" s="671"/>
      <c r="D11" s="671"/>
      <c r="E11" s="671"/>
      <c r="F11" s="671"/>
      <c r="G11" s="671"/>
      <c r="H11" s="671"/>
    </row>
    <row r="12" spans="1:8" s="381" customFormat="1" ht="15.75">
      <c r="A12" s="382" t="s">
        <v>8</v>
      </c>
      <c r="B12" s="671" t="s">
        <v>553</v>
      </c>
      <c r="C12" s="671"/>
      <c r="D12" s="671"/>
      <c r="E12" s="671"/>
      <c r="F12" s="671"/>
      <c r="G12" s="671"/>
      <c r="H12" s="671"/>
    </row>
    <row r="13" spans="1:8" s="381" customFormat="1" ht="15.75">
      <c r="A13" s="382" t="s">
        <v>9</v>
      </c>
      <c r="B13" s="671" t="s">
        <v>546</v>
      </c>
      <c r="C13" s="671"/>
      <c r="D13" s="671"/>
      <c r="E13" s="671"/>
      <c r="F13" s="671"/>
      <c r="G13" s="671"/>
      <c r="H13" s="671"/>
    </row>
    <row r="14" spans="1:8" s="381" customFormat="1" ht="36" customHeight="1">
      <c r="A14" s="382" t="s">
        <v>11</v>
      </c>
      <c r="B14" s="671" t="s">
        <v>441</v>
      </c>
      <c r="C14" s="671"/>
      <c r="D14" s="671"/>
      <c r="E14" s="671"/>
      <c r="F14" s="671"/>
      <c r="G14" s="671"/>
      <c r="H14" s="671"/>
    </row>
    <row r="15" spans="1:8" s="381" customFormat="1" ht="37.5" customHeight="1">
      <c r="A15" s="382" t="s">
        <v>12</v>
      </c>
      <c r="B15" s="671" t="s">
        <v>549</v>
      </c>
      <c r="C15" s="671"/>
      <c r="D15" s="671"/>
      <c r="E15" s="671"/>
      <c r="F15" s="671"/>
      <c r="G15" s="671"/>
      <c r="H15" s="671"/>
    </row>
    <row r="16" spans="1:8" ht="15.75">
      <c r="A16" s="219" t="s">
        <v>13</v>
      </c>
      <c r="B16" s="670" t="s">
        <v>550</v>
      </c>
      <c r="C16" s="670"/>
      <c r="D16" s="670"/>
      <c r="E16" s="670"/>
      <c r="F16" s="670"/>
      <c r="G16" s="670"/>
      <c r="H16" s="670"/>
    </row>
    <row r="17" spans="1:8" ht="15.75">
      <c r="A17" s="219" t="s">
        <v>554</v>
      </c>
      <c r="B17" s="670" t="s">
        <v>551</v>
      </c>
      <c r="C17" s="670"/>
      <c r="D17" s="670"/>
      <c r="E17" s="670"/>
      <c r="F17" s="670"/>
      <c r="G17" s="670"/>
      <c r="H17" s="670"/>
    </row>
    <row r="18" spans="1:8" ht="15.75">
      <c r="A18" s="219" t="s">
        <v>14</v>
      </c>
      <c r="B18" s="670" t="s">
        <v>442</v>
      </c>
      <c r="C18" s="670"/>
      <c r="D18" s="670"/>
      <c r="E18" s="670"/>
      <c r="F18" s="670"/>
      <c r="G18" s="670"/>
      <c r="H18" s="670"/>
    </row>
    <row r="19" spans="1:8">
      <c r="A19" s="23"/>
      <c r="B19" s="23"/>
      <c r="C19" s="23"/>
      <c r="D19" s="23"/>
      <c r="E19" s="23"/>
      <c r="F19" s="23"/>
      <c r="G19" s="23"/>
      <c r="H19" s="23"/>
    </row>
    <row r="20" spans="1:8">
      <c r="A20" s="23"/>
      <c r="B20" s="23"/>
      <c r="C20" s="23"/>
      <c r="D20" s="23"/>
      <c r="E20" s="23"/>
      <c r="F20" s="23"/>
      <c r="G20" s="23"/>
      <c r="H20" s="23"/>
    </row>
    <row r="21" spans="1:8">
      <c r="A21" s="23"/>
      <c r="B21" s="23"/>
      <c r="C21" s="23"/>
      <c r="D21" s="23"/>
      <c r="E21" s="23"/>
      <c r="F21" s="23"/>
      <c r="G21" s="23"/>
      <c r="H21" s="23"/>
    </row>
    <row r="22" spans="1:8">
      <c r="A22" s="23"/>
      <c r="B22" s="23"/>
      <c r="C22" s="23"/>
      <c r="D22" s="23"/>
      <c r="E22" s="23"/>
      <c r="F22" s="23"/>
      <c r="G22" s="23"/>
      <c r="H22" s="23"/>
    </row>
    <row r="23" spans="1:8">
      <c r="A23" s="23"/>
      <c r="B23" s="23"/>
      <c r="C23" s="23"/>
      <c r="D23" s="23"/>
      <c r="E23" s="23"/>
      <c r="F23" s="23"/>
      <c r="G23" s="23"/>
      <c r="H23" s="23"/>
    </row>
    <row r="24" spans="1:8">
      <c r="A24" s="23"/>
      <c r="B24" s="23"/>
      <c r="C24" s="23"/>
      <c r="D24" s="23"/>
      <c r="E24" s="23"/>
      <c r="F24" s="23"/>
      <c r="G24" s="23"/>
      <c r="H24" s="23"/>
    </row>
    <row r="25" spans="1:8">
      <c r="A25" s="23"/>
      <c r="B25" s="23"/>
      <c r="C25" s="23"/>
      <c r="D25" s="23"/>
      <c r="E25" s="23"/>
      <c r="F25" s="23"/>
      <c r="G25" s="23"/>
      <c r="H25" s="23"/>
    </row>
    <row r="26" spans="1:8">
      <c r="A26" s="23"/>
      <c r="B26" s="23"/>
      <c r="C26" s="23"/>
      <c r="D26" s="23"/>
      <c r="E26" s="23"/>
      <c r="F26" s="23"/>
      <c r="G26" s="23"/>
      <c r="H26" s="23"/>
    </row>
    <row r="27" spans="1:8">
      <c r="A27" s="23"/>
      <c r="B27" s="23"/>
      <c r="C27" s="23"/>
      <c r="D27" s="23"/>
      <c r="E27" s="23"/>
      <c r="F27" s="23"/>
      <c r="G27" s="23"/>
      <c r="H27" s="23"/>
    </row>
    <row r="28" spans="1:8">
      <c r="A28" s="23"/>
      <c r="B28" s="23"/>
      <c r="C28" s="23"/>
      <c r="D28" s="23"/>
      <c r="E28" s="23"/>
      <c r="F28" s="23"/>
      <c r="G28" s="23"/>
      <c r="H28" s="23"/>
    </row>
    <row r="29" spans="1:8">
      <c r="A29" s="23"/>
      <c r="B29" s="23"/>
      <c r="C29" s="23"/>
      <c r="D29" s="23"/>
      <c r="E29" s="23"/>
      <c r="F29" s="23"/>
      <c r="G29" s="23"/>
      <c r="H29" s="23"/>
    </row>
    <row r="30" spans="1:8">
      <c r="A30" s="23"/>
      <c r="B30" s="23"/>
      <c r="C30" s="23"/>
      <c r="D30" s="23"/>
      <c r="E30" s="23"/>
      <c r="F30" s="23"/>
      <c r="G30" s="23"/>
      <c r="H30" s="23"/>
    </row>
    <row r="31" spans="1:8">
      <c r="A31" s="23"/>
      <c r="B31" s="23"/>
      <c r="C31" s="23"/>
      <c r="D31" s="23"/>
      <c r="E31" s="23"/>
      <c r="F31" s="23"/>
      <c r="G31" s="23"/>
      <c r="H31" s="23"/>
    </row>
  </sheetData>
  <customSheetViews>
    <customSheetView guid="{C8D3ADBE-1DC8-41F6-91E5-D751EDAC156D}" showPageBreaks="1" printArea="1" view="pageLayout" topLeftCell="A7">
      <selection activeCell="B2" sqref="B2:I23"/>
      <pageMargins left="0.70866141732283472" right="0.70866141732283472" top="0.74803149606299213" bottom="0.74803149606299213" header="0.31496062992125984" footer="0.31496062992125984"/>
      <printOptions horizontalCentered="1"/>
      <pageSetup paperSize="9" orientation="portrait" r:id="rId1"/>
    </customSheetView>
    <customSheetView guid="{F221F33E-0E1C-4976-B177-E2EB9B60E99A}" showPageBreaks="1" printArea="1" view="pageLayout" topLeftCell="A13">
      <selection activeCell="B2" sqref="B2:I23"/>
      <pageMargins left="0.70866141732283472" right="0.70866141732283472" top="0.74803149606299213" bottom="0.74803149606299213" header="0.31496062992125984" footer="0.31496062992125984"/>
      <printOptions horizontalCentered="1"/>
      <pageSetup paperSize="9" orientation="portrait" r:id="rId2"/>
    </customSheetView>
    <customSheetView guid="{4702533F-4104-4A8B-A612-EB1AA37E2852}" showPageBreaks="1" printArea="1" topLeftCell="A10">
      <selection activeCell="N12" sqref="N12"/>
      <pageMargins left="0.70866141732283472" right="0.70866141732283472" top="0.74803149606299213" bottom="0.74803149606299213" header="0.31496062992125984" footer="0.31496062992125984"/>
      <printOptions horizontalCentered="1"/>
      <pageSetup paperSize="9" orientation="portrait" r:id="rId3"/>
    </customSheetView>
    <customSheetView guid="{EA9C586C-6490-4376-8545-D93F3F302A58}" showPageBreaks="1" printArea="1" view="pageLayout" topLeftCell="A10">
      <selection activeCell="C16" sqref="C16:I16"/>
      <pageMargins left="0.70866141732283472" right="0.70866141732283472" top="0.74803149606299213" bottom="0.74803149606299213" header="0.31496062992125984" footer="0.31496062992125984"/>
      <printOptions horizontalCentered="1"/>
      <pageSetup paperSize="9" orientation="portrait" r:id="rId4"/>
    </customSheetView>
  </customSheetViews>
  <mergeCells count="19">
    <mergeCell ref="B16:H16"/>
    <mergeCell ref="B17:H17"/>
    <mergeCell ref="B18:H18"/>
    <mergeCell ref="B11:H11"/>
    <mergeCell ref="A2:A6"/>
    <mergeCell ref="B5:H5"/>
    <mergeCell ref="B6:H6"/>
    <mergeCell ref="B10:H10"/>
    <mergeCell ref="B9:H9"/>
    <mergeCell ref="B14:H14"/>
    <mergeCell ref="B15:H15"/>
    <mergeCell ref="A1:H1"/>
    <mergeCell ref="B2:H2"/>
    <mergeCell ref="B7:H7"/>
    <mergeCell ref="B8:H8"/>
    <mergeCell ref="B13:H13"/>
    <mergeCell ref="B4:H4"/>
    <mergeCell ref="B3:H3"/>
    <mergeCell ref="B12:H12"/>
  </mergeCells>
  <phoneticPr fontId="31" type="noConversion"/>
  <printOptions horizontalCentered="1"/>
  <pageMargins left="0.70866141732283472" right="0.70866141732283472" top="0.74803149606299213" bottom="0.74803149606299213" header="0.31496062992125984" footer="0.31496062992125984"/>
  <pageSetup paperSize="9" scale="95"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23"/>
  <sheetViews>
    <sheetView tabSelected="1" view="pageBreakPreview" zoomScale="60" zoomScaleNormal="100" zoomScalePageLayoutView="115" workbookViewId="0">
      <selection activeCell="F15" sqref="F15"/>
    </sheetView>
  </sheetViews>
  <sheetFormatPr defaultRowHeight="14.25"/>
  <cols>
    <col min="2" max="2" width="35.5" customWidth="1"/>
    <col min="3" max="3" width="34.75" customWidth="1"/>
    <col min="5" max="5" width="9" customWidth="1"/>
  </cols>
  <sheetData>
    <row r="1" spans="1:3" ht="15">
      <c r="A1" s="673" t="s">
        <v>365</v>
      </c>
      <c r="B1" s="674"/>
      <c r="C1" s="675"/>
    </row>
    <row r="2" spans="1:3" ht="15">
      <c r="A2" s="385" t="s">
        <v>0</v>
      </c>
      <c r="B2" s="386" t="s">
        <v>360</v>
      </c>
      <c r="C2" s="387" t="s">
        <v>24</v>
      </c>
    </row>
    <row r="3" spans="1:3" ht="15.75">
      <c r="A3" s="388" t="s">
        <v>4</v>
      </c>
      <c r="B3" s="389" t="s">
        <v>689</v>
      </c>
      <c r="C3" s="390" t="s">
        <v>690</v>
      </c>
    </row>
    <row r="4" spans="1:3" ht="15.75">
      <c r="A4" s="388" t="s">
        <v>5</v>
      </c>
      <c r="B4" s="389"/>
      <c r="C4" s="390"/>
    </row>
    <row r="5" spans="1:3" ht="15.75">
      <c r="A5" s="388" t="s">
        <v>7</v>
      </c>
      <c r="B5" s="389"/>
      <c r="C5" s="390"/>
    </row>
    <row r="6" spans="1:3" ht="15.75">
      <c r="A6" s="388" t="s">
        <v>8</v>
      </c>
      <c r="B6" s="389"/>
      <c r="C6" s="390"/>
    </row>
    <row r="7" spans="1:3" ht="15.75">
      <c r="A7" s="391" t="s">
        <v>9</v>
      </c>
      <c r="B7" s="389"/>
      <c r="C7" s="392"/>
    </row>
    <row r="8" spans="1:3" ht="15.75">
      <c r="A8" s="158"/>
      <c r="B8" s="212"/>
      <c r="C8" s="383"/>
    </row>
    <row r="9" spans="1:3" ht="16.899999999999999" customHeight="1">
      <c r="A9" s="676" t="s">
        <v>366</v>
      </c>
      <c r="B9" s="677"/>
      <c r="C9" s="678"/>
    </row>
    <row r="10" spans="1:3" ht="15">
      <c r="A10" s="385" t="s">
        <v>0</v>
      </c>
      <c r="B10" s="386" t="s">
        <v>361</v>
      </c>
      <c r="C10" s="387" t="s">
        <v>362</v>
      </c>
    </row>
    <row r="11" spans="1:3" ht="15.75">
      <c r="A11" s="388" t="s">
        <v>4</v>
      </c>
      <c r="B11" s="389"/>
      <c r="C11" s="390"/>
    </row>
    <row r="12" spans="1:3" ht="15.75">
      <c r="A12" s="388" t="s">
        <v>5</v>
      </c>
      <c r="B12" s="389"/>
      <c r="C12" s="390"/>
    </row>
    <row r="13" spans="1:3" ht="15.75">
      <c r="A13" s="388" t="s">
        <v>7</v>
      </c>
      <c r="B13" s="389"/>
      <c r="C13" s="390"/>
    </row>
    <row r="14" spans="1:3" ht="15.75">
      <c r="A14" s="388" t="s">
        <v>8</v>
      </c>
      <c r="B14" s="389"/>
      <c r="C14" s="390"/>
    </row>
    <row r="15" spans="1:3" ht="15.75">
      <c r="A15" s="388" t="s">
        <v>9</v>
      </c>
      <c r="B15" s="389"/>
      <c r="C15" s="390"/>
    </row>
    <row r="16" spans="1:3" ht="15.75">
      <c r="A16" s="158"/>
      <c r="B16" s="212"/>
      <c r="C16" s="383"/>
    </row>
    <row r="17" spans="1:3" ht="18.600000000000001" customHeight="1">
      <c r="A17" s="676" t="s">
        <v>367</v>
      </c>
      <c r="B17" s="677"/>
      <c r="C17" s="678"/>
    </row>
    <row r="18" spans="1:3" ht="15">
      <c r="A18" s="385" t="s">
        <v>0</v>
      </c>
      <c r="B18" s="386" t="s">
        <v>363</v>
      </c>
      <c r="C18" s="387" t="s">
        <v>362</v>
      </c>
    </row>
    <row r="19" spans="1:3" ht="15.75">
      <c r="A19" s="388" t="s">
        <v>4</v>
      </c>
      <c r="B19" s="389"/>
      <c r="C19" s="390"/>
    </row>
    <row r="20" spans="1:3" ht="15.75">
      <c r="A20" s="388" t="s">
        <v>5</v>
      </c>
      <c r="B20" s="389"/>
      <c r="C20" s="390"/>
    </row>
    <row r="21" spans="1:3" ht="15.75">
      <c r="A21" s="388" t="s">
        <v>7</v>
      </c>
      <c r="B21" s="389"/>
      <c r="C21" s="390"/>
    </row>
    <row r="22" spans="1:3" ht="15.75">
      <c r="A22" s="388" t="s">
        <v>8</v>
      </c>
      <c r="B22" s="389"/>
      <c r="C22" s="390"/>
    </row>
    <row r="23" spans="1:3" ht="16.5" thickBot="1">
      <c r="A23" s="393" t="s">
        <v>9</v>
      </c>
      <c r="B23" s="394"/>
      <c r="C23" s="395"/>
    </row>
  </sheetData>
  <mergeCells count="3">
    <mergeCell ref="A1:C1"/>
    <mergeCell ref="A9:C9"/>
    <mergeCell ref="A17:C17"/>
  </mergeCells>
  <pageMargins left="0.7" right="0.7" top="0.75" bottom="0.75" header="0.3" footer="0.3"/>
  <pageSetup paperSize="9" scale="91" fitToHeight="0" orientation="portrait" r:id="rId1"/>
  <headerFooter>
    <oddHeader>&amp;C&amp;"Czcionka tekstu podstawowego,Pogrubiony"&amp;12Wykaz audytów do  modernizowanych obiektów</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8"/>
  <sheetViews>
    <sheetView tabSelected="1" view="pageBreakPreview" zoomScaleNormal="100" zoomScaleSheetLayoutView="100" workbookViewId="0">
      <selection activeCell="F15" sqref="F15"/>
    </sheetView>
  </sheetViews>
  <sheetFormatPr defaultRowHeight="14.25"/>
  <cols>
    <col min="1" max="1" width="6.375" customWidth="1"/>
    <col min="2" max="2" width="9" style="60" customWidth="1"/>
    <col min="3" max="3" width="12.75" customWidth="1"/>
    <col min="4" max="4" width="14.25" customWidth="1"/>
    <col min="5" max="5" width="15.75" customWidth="1"/>
    <col min="6" max="6" width="16" customWidth="1"/>
    <col min="7" max="7" width="19" customWidth="1"/>
    <col min="8" max="9" width="12.75" customWidth="1"/>
    <col min="10" max="10" width="14.5" customWidth="1"/>
  </cols>
  <sheetData>
    <row r="1" spans="1:10" ht="37.9" customHeight="1">
      <c r="A1" s="679" t="s">
        <v>612</v>
      </c>
      <c r="B1" s="680"/>
      <c r="C1" s="680"/>
      <c r="D1" s="680"/>
      <c r="E1" s="680"/>
      <c r="F1" s="680"/>
      <c r="G1" s="681"/>
      <c r="H1" s="56"/>
      <c r="I1" s="56"/>
      <c r="J1" s="56"/>
    </row>
    <row r="2" spans="1:10" ht="15">
      <c r="A2" s="682" t="s">
        <v>112</v>
      </c>
      <c r="B2" s="683"/>
      <c r="C2" s="683"/>
      <c r="D2" s="683"/>
      <c r="E2" s="683"/>
      <c r="F2" s="683"/>
      <c r="G2" s="684"/>
      <c r="H2" s="56"/>
      <c r="I2" s="56"/>
      <c r="J2" s="56"/>
    </row>
    <row r="3" spans="1:10" ht="28.5" customHeight="1">
      <c r="A3" s="685" t="s">
        <v>113</v>
      </c>
      <c r="B3" s="686"/>
      <c r="C3" s="687" t="s">
        <v>691</v>
      </c>
      <c r="D3" s="687"/>
      <c r="E3" s="687"/>
      <c r="F3" s="571" t="s">
        <v>114</v>
      </c>
      <c r="G3" s="587">
        <v>1970</v>
      </c>
      <c r="H3" s="56"/>
      <c r="I3" s="56"/>
      <c r="J3" s="56"/>
    </row>
    <row r="4" spans="1:10" ht="14.45" customHeight="1">
      <c r="A4" s="690" t="s">
        <v>135</v>
      </c>
      <c r="B4" s="691"/>
      <c r="C4" s="688" t="s">
        <v>693</v>
      </c>
      <c r="D4" s="689"/>
      <c r="E4" s="696" t="s">
        <v>115</v>
      </c>
      <c r="F4" s="697"/>
      <c r="G4" s="698"/>
      <c r="H4" s="56"/>
      <c r="I4" s="56"/>
    </row>
    <row r="5" spans="1:10" ht="15">
      <c r="A5" s="692"/>
      <c r="B5" s="693"/>
      <c r="C5" s="706" t="s">
        <v>694</v>
      </c>
      <c r="D5" s="707"/>
      <c r="E5" s="699"/>
      <c r="F5" s="700"/>
      <c r="G5" s="701"/>
      <c r="H5" s="56"/>
      <c r="I5" s="56"/>
      <c r="J5" s="53"/>
    </row>
    <row r="6" spans="1:10">
      <c r="A6" s="692"/>
      <c r="B6" s="693"/>
      <c r="C6" s="704" t="s">
        <v>695</v>
      </c>
      <c r="D6" s="708"/>
      <c r="E6" s="702" t="s">
        <v>698</v>
      </c>
      <c r="F6" s="697"/>
      <c r="G6" s="698"/>
      <c r="H6" s="56"/>
      <c r="I6" s="56"/>
    </row>
    <row r="7" spans="1:10">
      <c r="A7" s="692"/>
      <c r="B7" s="693"/>
      <c r="C7" s="704" t="s">
        <v>696</v>
      </c>
      <c r="D7" s="708"/>
      <c r="E7" s="703" t="s">
        <v>699</v>
      </c>
      <c r="F7" s="700"/>
      <c r="G7" s="701"/>
      <c r="H7" s="58"/>
      <c r="I7" s="58"/>
    </row>
    <row r="8" spans="1:10">
      <c r="A8" s="692"/>
      <c r="B8" s="693"/>
      <c r="C8" s="704" t="s">
        <v>697</v>
      </c>
      <c r="D8" s="705"/>
      <c r="E8" s="703" t="s">
        <v>692</v>
      </c>
      <c r="F8" s="700"/>
      <c r="G8" s="701"/>
      <c r="H8" s="58"/>
      <c r="I8" s="58"/>
    </row>
    <row r="9" spans="1:10">
      <c r="A9" s="692"/>
      <c r="B9" s="693"/>
      <c r="C9" s="704"/>
      <c r="D9" s="705"/>
      <c r="E9" s="703" t="s">
        <v>700</v>
      </c>
      <c r="F9" s="700"/>
      <c r="G9" s="701"/>
      <c r="H9" s="58"/>
      <c r="I9" s="58"/>
    </row>
    <row r="10" spans="1:10">
      <c r="A10" s="694"/>
      <c r="B10" s="695"/>
      <c r="C10" s="588"/>
      <c r="D10" s="589"/>
      <c r="E10" s="712"/>
      <c r="F10" s="713"/>
      <c r="G10" s="714"/>
      <c r="H10" s="58"/>
      <c r="I10" s="58"/>
    </row>
    <row r="11" spans="1:10" ht="16.5">
      <c r="A11" s="715" t="s">
        <v>136</v>
      </c>
      <c r="B11" s="716"/>
      <c r="C11" s="716"/>
      <c r="D11" s="716"/>
      <c r="E11" s="716"/>
      <c r="F11" s="716"/>
      <c r="G11" s="717"/>
      <c r="H11" s="58"/>
      <c r="I11" s="58"/>
    </row>
    <row r="12" spans="1:10">
      <c r="A12" s="718" t="s">
        <v>701</v>
      </c>
      <c r="B12" s="719"/>
      <c r="C12" s="719"/>
      <c r="D12" s="719"/>
      <c r="E12" s="719"/>
      <c r="F12" s="719"/>
      <c r="G12" s="720"/>
      <c r="H12" s="58"/>
      <c r="I12" s="58"/>
    </row>
    <row r="13" spans="1:10">
      <c r="A13" s="724" t="s">
        <v>702</v>
      </c>
      <c r="B13" s="725"/>
      <c r="C13" s="725"/>
      <c r="D13" s="725"/>
      <c r="E13" s="725"/>
      <c r="F13" s="725"/>
      <c r="G13" s="726"/>
      <c r="H13" s="58"/>
      <c r="I13" s="58"/>
    </row>
    <row r="14" spans="1:10">
      <c r="A14" s="727" t="s">
        <v>703</v>
      </c>
      <c r="B14" s="728"/>
      <c r="C14" s="728"/>
      <c r="D14" s="728"/>
      <c r="E14" s="728"/>
      <c r="F14" s="728"/>
      <c r="G14" s="729"/>
      <c r="H14" s="58"/>
      <c r="I14" s="58"/>
    </row>
    <row r="15" spans="1:10" ht="16.5">
      <c r="A15" s="730" t="s">
        <v>140</v>
      </c>
      <c r="B15" s="731"/>
      <c r="C15" s="731"/>
      <c r="D15" s="731"/>
      <c r="E15" s="731"/>
      <c r="F15" s="731"/>
      <c r="G15" s="732"/>
      <c r="H15" s="58"/>
      <c r="I15" s="58"/>
    </row>
    <row r="16" spans="1:10">
      <c r="A16" s="733" t="s">
        <v>704</v>
      </c>
      <c r="B16" s="734"/>
      <c r="C16" s="734"/>
      <c r="D16" s="734"/>
      <c r="E16" s="734"/>
      <c r="F16" s="734"/>
      <c r="G16" s="735"/>
      <c r="H16" s="58"/>
      <c r="I16" s="58"/>
    </row>
    <row r="17" spans="1:9">
      <c r="A17" s="721" t="s">
        <v>706</v>
      </c>
      <c r="B17" s="722"/>
      <c r="C17" s="722"/>
      <c r="D17" s="722"/>
      <c r="E17" s="722"/>
      <c r="F17" s="722"/>
      <c r="G17" s="723"/>
      <c r="H17" s="58"/>
      <c r="I17" s="58"/>
    </row>
    <row r="18" spans="1:9">
      <c r="A18" s="721" t="s">
        <v>707</v>
      </c>
      <c r="B18" s="722"/>
      <c r="C18" s="722"/>
      <c r="D18" s="722"/>
      <c r="E18" s="722"/>
      <c r="F18" s="722"/>
      <c r="G18" s="723"/>
      <c r="H18" s="58"/>
      <c r="I18" s="58"/>
    </row>
    <row r="19" spans="1:9">
      <c r="A19" s="709" t="s">
        <v>705</v>
      </c>
      <c r="B19" s="710"/>
      <c r="C19" s="710"/>
      <c r="D19" s="710"/>
      <c r="E19" s="710"/>
      <c r="F19" s="710"/>
      <c r="G19" s="711"/>
    </row>
    <row r="20" spans="1:9" ht="16.5">
      <c r="A20" s="736" t="s">
        <v>139</v>
      </c>
      <c r="B20" s="737"/>
      <c r="C20" s="737"/>
      <c r="D20" s="737"/>
      <c r="E20" s="737"/>
      <c r="F20" s="737"/>
      <c r="G20" s="738"/>
    </row>
    <row r="21" spans="1:9">
      <c r="A21" s="384" t="s">
        <v>0</v>
      </c>
      <c r="B21" s="739" t="s">
        <v>122</v>
      </c>
      <c r="C21" s="739"/>
      <c r="D21" s="740" t="s">
        <v>138</v>
      </c>
      <c r="E21" s="741"/>
      <c r="F21" s="741"/>
      <c r="G21" s="742"/>
    </row>
    <row r="22" spans="1:9">
      <c r="A22" s="401"/>
      <c r="B22" s="743"/>
      <c r="C22" s="743"/>
      <c r="D22" s="744"/>
      <c r="E22" s="744"/>
      <c r="F22" s="744"/>
      <c r="G22" s="745"/>
    </row>
    <row r="23" spans="1:9">
      <c r="A23" s="401"/>
      <c r="B23" s="743"/>
      <c r="C23" s="743"/>
      <c r="D23" s="744"/>
      <c r="E23" s="744"/>
      <c r="F23" s="744"/>
      <c r="G23" s="745"/>
    </row>
    <row r="24" spans="1:9">
      <c r="A24" s="401"/>
      <c r="B24" s="743"/>
      <c r="C24" s="743"/>
      <c r="D24" s="744"/>
      <c r="E24" s="744"/>
      <c r="F24" s="744"/>
      <c r="G24" s="745"/>
    </row>
    <row r="25" spans="1:9">
      <c r="A25" s="401"/>
      <c r="B25" s="743"/>
      <c r="C25" s="743"/>
      <c r="D25" s="744"/>
      <c r="E25" s="744"/>
      <c r="F25" s="744"/>
      <c r="G25" s="745"/>
    </row>
    <row r="26" spans="1:9">
      <c r="A26" s="736" t="s">
        <v>771</v>
      </c>
      <c r="B26" s="737"/>
      <c r="C26" s="737"/>
      <c r="D26" s="737"/>
      <c r="E26" s="737"/>
      <c r="F26" s="737"/>
      <c r="G26" s="738"/>
    </row>
    <row r="27" spans="1:9">
      <c r="A27" s="746" t="s">
        <v>125</v>
      </c>
      <c r="B27" s="747"/>
      <c r="C27" s="747"/>
      <c r="D27" s="747"/>
      <c r="E27" s="747"/>
      <c r="F27" s="747"/>
      <c r="G27" s="748"/>
    </row>
    <row r="28" spans="1:9">
      <c r="A28" s="402" t="s">
        <v>4</v>
      </c>
      <c r="B28" s="751"/>
      <c r="C28" s="751"/>
      <c r="D28" s="751"/>
      <c r="E28" s="751"/>
      <c r="F28" s="403" t="s">
        <v>126</v>
      </c>
      <c r="G28" s="404"/>
    </row>
    <row r="29" spans="1:9">
      <c r="A29" s="405" t="s">
        <v>5</v>
      </c>
      <c r="B29" s="752"/>
      <c r="C29" s="752"/>
      <c r="D29" s="752"/>
      <c r="E29" s="752"/>
      <c r="F29" s="406" t="s">
        <v>126</v>
      </c>
      <c r="G29" s="407"/>
    </row>
    <row r="30" spans="1:9">
      <c r="A30" s="405" t="s">
        <v>7</v>
      </c>
      <c r="B30" s="752"/>
      <c r="C30" s="752"/>
      <c r="D30" s="752"/>
      <c r="E30" s="752"/>
      <c r="F30" s="406" t="s">
        <v>126</v>
      </c>
      <c r="G30" s="407"/>
    </row>
    <row r="31" spans="1:9">
      <c r="A31" s="405" t="s">
        <v>8</v>
      </c>
      <c r="B31" s="752"/>
      <c r="C31" s="752"/>
      <c r="D31" s="752"/>
      <c r="E31" s="752"/>
      <c r="F31" s="406" t="s">
        <v>126</v>
      </c>
      <c r="G31" s="407"/>
    </row>
    <row r="32" spans="1:9">
      <c r="A32" s="405" t="s">
        <v>9</v>
      </c>
      <c r="B32" s="399"/>
      <c r="C32" s="399"/>
      <c r="D32" s="399"/>
      <c r="E32" s="399"/>
      <c r="F32" s="406" t="s">
        <v>126</v>
      </c>
      <c r="G32" s="407"/>
    </row>
    <row r="33" spans="1:7">
      <c r="A33" s="405" t="s">
        <v>11</v>
      </c>
      <c r="B33" s="752"/>
      <c r="C33" s="752"/>
      <c r="D33" s="752"/>
      <c r="E33" s="752"/>
      <c r="F33" s="406" t="s">
        <v>126</v>
      </c>
      <c r="G33" s="407"/>
    </row>
    <row r="34" spans="1:7">
      <c r="A34" s="405" t="s">
        <v>12</v>
      </c>
      <c r="B34" s="752"/>
      <c r="C34" s="752"/>
      <c r="D34" s="752"/>
      <c r="E34" s="752"/>
      <c r="F34" s="406" t="s">
        <v>126</v>
      </c>
      <c r="G34" s="407"/>
    </row>
    <row r="35" spans="1:7">
      <c r="A35" s="405" t="s">
        <v>13</v>
      </c>
      <c r="B35" s="752"/>
      <c r="C35" s="752"/>
      <c r="D35" s="752"/>
      <c r="E35" s="752"/>
      <c r="F35" s="406" t="s">
        <v>126</v>
      </c>
      <c r="G35" s="407"/>
    </row>
    <row r="36" spans="1:7">
      <c r="A36" s="405" t="s">
        <v>14</v>
      </c>
      <c r="B36" s="752"/>
      <c r="C36" s="752"/>
      <c r="D36" s="752"/>
      <c r="E36" s="752"/>
      <c r="F36" s="406" t="s">
        <v>126</v>
      </c>
      <c r="G36" s="407"/>
    </row>
    <row r="37" spans="1:7" ht="15" thickBot="1">
      <c r="A37" s="408" t="s">
        <v>15</v>
      </c>
      <c r="B37" s="753"/>
      <c r="C37" s="753"/>
      <c r="D37" s="753"/>
      <c r="E37" s="753"/>
      <c r="F37" s="409" t="s">
        <v>126</v>
      </c>
      <c r="G37" s="410"/>
    </row>
    <row r="38" spans="1:7" ht="16.5">
      <c r="A38" s="749" t="s">
        <v>137</v>
      </c>
      <c r="B38" s="750"/>
      <c r="C38" s="750"/>
      <c r="D38" s="750"/>
      <c r="E38" s="750"/>
    </row>
  </sheetData>
  <mergeCells count="49">
    <mergeCell ref="A38:E38"/>
    <mergeCell ref="B28:E28"/>
    <mergeCell ref="B29:E29"/>
    <mergeCell ref="B30:E30"/>
    <mergeCell ref="B31:E31"/>
    <mergeCell ref="B33:E33"/>
    <mergeCell ref="B34:E34"/>
    <mergeCell ref="B35:E35"/>
    <mergeCell ref="B36:E36"/>
    <mergeCell ref="B37:E37"/>
    <mergeCell ref="A27:G27"/>
    <mergeCell ref="B22:C22"/>
    <mergeCell ref="D22:G22"/>
    <mergeCell ref="B23:C23"/>
    <mergeCell ref="D23:G23"/>
    <mergeCell ref="B24:C24"/>
    <mergeCell ref="D24:G24"/>
    <mergeCell ref="A26:G26"/>
    <mergeCell ref="A20:G20"/>
    <mergeCell ref="B21:C21"/>
    <mergeCell ref="D21:G21"/>
    <mergeCell ref="B25:C25"/>
    <mergeCell ref="D25:G25"/>
    <mergeCell ref="A19:G19"/>
    <mergeCell ref="E9:G9"/>
    <mergeCell ref="E10:G10"/>
    <mergeCell ref="A11:G11"/>
    <mergeCell ref="C9:D9"/>
    <mergeCell ref="A12:G12"/>
    <mergeCell ref="A18:G18"/>
    <mergeCell ref="A13:G13"/>
    <mergeCell ref="A14:G14"/>
    <mergeCell ref="A15:G15"/>
    <mergeCell ref="A16:G16"/>
    <mergeCell ref="A17:G17"/>
    <mergeCell ref="A1:G1"/>
    <mergeCell ref="A2:G2"/>
    <mergeCell ref="A3:B3"/>
    <mergeCell ref="C3:E3"/>
    <mergeCell ref="C4:D4"/>
    <mergeCell ref="A4:B10"/>
    <mergeCell ref="E4:G5"/>
    <mergeCell ref="E6:G6"/>
    <mergeCell ref="E7:G7"/>
    <mergeCell ref="E8:G8"/>
    <mergeCell ref="C8:D8"/>
    <mergeCell ref="C5:D5"/>
    <mergeCell ref="C6:D6"/>
    <mergeCell ref="C7:D7"/>
  </mergeCells>
  <pageMargins left="0.7" right="0.7" top="0.75" bottom="0.75" header="0.3" footer="0.3"/>
  <pageSetup paperSize="9"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39"/>
  <sheetViews>
    <sheetView tabSelected="1" view="pageBreakPreview" zoomScaleNormal="100" zoomScaleSheetLayoutView="100" workbookViewId="0">
      <selection activeCell="F15" sqref="F15"/>
    </sheetView>
  </sheetViews>
  <sheetFormatPr defaultRowHeight="14.25"/>
  <cols>
    <col min="1" max="1" width="6.375" customWidth="1"/>
    <col min="2" max="2" width="9" style="60" customWidth="1"/>
    <col min="3" max="4" width="14.25" customWidth="1"/>
    <col min="5" max="5" width="15.75" customWidth="1"/>
    <col min="6" max="7" width="16" customWidth="1"/>
    <col min="8" max="9" width="12.75" customWidth="1"/>
    <col min="10" max="10" width="14.5" customWidth="1"/>
  </cols>
  <sheetData>
    <row r="1" spans="1:10" ht="54" customHeight="1">
      <c r="A1" s="679" t="s">
        <v>615</v>
      </c>
      <c r="B1" s="680"/>
      <c r="C1" s="680"/>
      <c r="D1" s="680"/>
      <c r="E1" s="680"/>
      <c r="F1" s="680"/>
      <c r="G1" s="681"/>
      <c r="H1" s="56"/>
      <c r="I1" s="56"/>
      <c r="J1" s="56"/>
    </row>
    <row r="2" spans="1:10" ht="15">
      <c r="A2" s="682" t="s">
        <v>127</v>
      </c>
      <c r="B2" s="683"/>
      <c r="C2" s="683"/>
      <c r="D2" s="683"/>
      <c r="E2" s="683"/>
      <c r="F2" s="683"/>
      <c r="G2" s="684"/>
      <c r="H2" s="56"/>
      <c r="I2" s="56"/>
      <c r="J2" s="56"/>
    </row>
    <row r="3" spans="1:10" ht="33" customHeight="1">
      <c r="A3" s="763" t="s">
        <v>128</v>
      </c>
      <c r="B3" s="764"/>
      <c r="C3" s="765" t="s">
        <v>688</v>
      </c>
      <c r="D3" s="765"/>
      <c r="E3" s="765"/>
      <c r="F3" s="57" t="s">
        <v>114</v>
      </c>
      <c r="G3" s="396"/>
      <c r="H3" s="56"/>
      <c r="I3" s="56"/>
      <c r="J3" s="56"/>
    </row>
    <row r="4" spans="1:10" ht="14.45" customHeight="1">
      <c r="A4" s="766" t="s">
        <v>135</v>
      </c>
      <c r="B4" s="767"/>
      <c r="C4" s="774"/>
      <c r="D4" s="775"/>
      <c r="E4" s="696" t="s">
        <v>115</v>
      </c>
      <c r="F4" s="697"/>
      <c r="G4" s="698"/>
      <c r="H4" s="56"/>
      <c r="I4" s="56"/>
    </row>
    <row r="5" spans="1:10" ht="15">
      <c r="A5" s="768"/>
      <c r="B5" s="769"/>
      <c r="C5" s="776"/>
      <c r="D5" s="777"/>
      <c r="E5" s="699"/>
      <c r="F5" s="700"/>
      <c r="G5" s="701"/>
      <c r="H5" s="56"/>
      <c r="I5" s="56"/>
      <c r="J5" s="53"/>
    </row>
    <row r="6" spans="1:10">
      <c r="A6" s="768"/>
      <c r="B6" s="769"/>
      <c r="C6" s="757" t="s">
        <v>144</v>
      </c>
      <c r="D6" s="772"/>
      <c r="E6" s="696"/>
      <c r="F6" s="697"/>
      <c r="G6" s="698"/>
      <c r="H6" s="56"/>
      <c r="I6" s="56"/>
    </row>
    <row r="7" spans="1:10">
      <c r="A7" s="768"/>
      <c r="B7" s="769"/>
      <c r="C7" s="757" t="s">
        <v>116</v>
      </c>
      <c r="D7" s="772"/>
      <c r="E7" s="699" t="s">
        <v>117</v>
      </c>
      <c r="F7" s="700"/>
      <c r="G7" s="701"/>
      <c r="H7" s="58"/>
      <c r="I7" s="58"/>
    </row>
    <row r="8" spans="1:10">
      <c r="A8" s="768"/>
      <c r="B8" s="769"/>
      <c r="C8" s="757" t="s">
        <v>118</v>
      </c>
      <c r="D8" s="758"/>
      <c r="E8" s="699" t="s">
        <v>119</v>
      </c>
      <c r="F8" s="700"/>
      <c r="G8" s="701"/>
      <c r="H8" s="58"/>
      <c r="I8" s="58"/>
    </row>
    <row r="9" spans="1:10">
      <c r="A9" s="768"/>
      <c r="B9" s="769"/>
      <c r="C9" s="757" t="s">
        <v>121</v>
      </c>
      <c r="D9" s="758"/>
      <c r="E9" s="699" t="s">
        <v>120</v>
      </c>
      <c r="F9" s="700"/>
      <c r="G9" s="701"/>
      <c r="H9" s="58"/>
      <c r="I9" s="58"/>
    </row>
    <row r="10" spans="1:10">
      <c r="A10" s="770"/>
      <c r="B10" s="771"/>
      <c r="C10" s="411"/>
      <c r="D10" s="397"/>
      <c r="E10" s="712"/>
      <c r="F10" s="713"/>
      <c r="G10" s="714"/>
      <c r="H10" s="58"/>
      <c r="I10" s="58"/>
    </row>
    <row r="11" spans="1:10" ht="16.5">
      <c r="A11" s="730" t="s">
        <v>136</v>
      </c>
      <c r="B11" s="731"/>
      <c r="C11" s="731"/>
      <c r="D11" s="731"/>
      <c r="E11" s="731"/>
      <c r="F11" s="731"/>
      <c r="G11" s="732"/>
      <c r="H11" s="58"/>
      <c r="I11" s="58"/>
    </row>
    <row r="12" spans="1:10">
      <c r="A12" s="759"/>
      <c r="B12" s="751"/>
      <c r="C12" s="751"/>
      <c r="D12" s="751"/>
      <c r="E12" s="751"/>
      <c r="F12" s="751"/>
      <c r="G12" s="760"/>
      <c r="H12" s="58"/>
      <c r="I12" s="58"/>
    </row>
    <row r="13" spans="1:10">
      <c r="A13" s="761"/>
      <c r="B13" s="752"/>
      <c r="C13" s="752"/>
      <c r="D13" s="752"/>
      <c r="E13" s="752"/>
      <c r="F13" s="752"/>
      <c r="G13" s="762"/>
      <c r="H13" s="58"/>
      <c r="I13" s="58"/>
    </row>
    <row r="14" spans="1:10">
      <c r="A14" s="754"/>
      <c r="B14" s="755"/>
      <c r="C14" s="755"/>
      <c r="D14" s="755"/>
      <c r="E14" s="755"/>
      <c r="F14" s="755"/>
      <c r="G14" s="756"/>
      <c r="H14" s="58"/>
      <c r="I14" s="58"/>
    </row>
    <row r="15" spans="1:10" ht="16.5">
      <c r="A15" s="730" t="s">
        <v>140</v>
      </c>
      <c r="B15" s="731"/>
      <c r="C15" s="731"/>
      <c r="D15" s="731"/>
      <c r="E15" s="731"/>
      <c r="F15" s="731"/>
      <c r="G15" s="732"/>
      <c r="H15" s="58"/>
      <c r="I15" s="58"/>
    </row>
    <row r="16" spans="1:10">
      <c r="A16" s="759"/>
      <c r="B16" s="751"/>
      <c r="C16" s="751"/>
      <c r="D16" s="751"/>
      <c r="E16" s="751"/>
      <c r="F16" s="751"/>
      <c r="G16" s="760"/>
      <c r="H16" s="58"/>
      <c r="I16" s="58"/>
    </row>
    <row r="17" spans="1:9">
      <c r="A17" s="398"/>
      <c r="B17" s="399"/>
      <c r="C17" s="399"/>
      <c r="D17" s="399"/>
      <c r="E17" s="399"/>
      <c r="F17" s="399"/>
      <c r="G17" s="400"/>
      <c r="H17" s="58"/>
      <c r="I17" s="58"/>
    </row>
    <row r="18" spans="1:9">
      <c r="A18" s="761"/>
      <c r="B18" s="752"/>
      <c r="C18" s="752"/>
      <c r="D18" s="752"/>
      <c r="E18" s="752"/>
      <c r="F18" s="752"/>
      <c r="G18" s="762"/>
      <c r="H18" s="58"/>
      <c r="I18" s="58"/>
    </row>
    <row r="19" spans="1:9">
      <c r="A19" s="754" t="s">
        <v>141</v>
      </c>
      <c r="B19" s="755"/>
      <c r="C19" s="755"/>
      <c r="D19" s="755"/>
      <c r="E19" s="755"/>
      <c r="F19" s="755"/>
      <c r="G19" s="756"/>
    </row>
    <row r="20" spans="1:9" ht="16.5">
      <c r="A20" s="736" t="s">
        <v>139</v>
      </c>
      <c r="B20" s="737"/>
      <c r="C20" s="737"/>
      <c r="D20" s="737"/>
      <c r="E20" s="737"/>
      <c r="F20" s="737"/>
      <c r="G20" s="738"/>
    </row>
    <row r="21" spans="1:9">
      <c r="A21" s="384" t="s">
        <v>0</v>
      </c>
      <c r="B21" s="739" t="s">
        <v>122</v>
      </c>
      <c r="C21" s="739"/>
      <c r="D21" s="737" t="s">
        <v>123</v>
      </c>
      <c r="E21" s="737"/>
      <c r="F21" s="737"/>
      <c r="G21" s="738"/>
    </row>
    <row r="22" spans="1:9">
      <c r="A22" s="401"/>
      <c r="B22" s="743"/>
      <c r="C22" s="743"/>
      <c r="D22" s="744"/>
      <c r="E22" s="744"/>
      <c r="F22" s="744"/>
      <c r="G22" s="745"/>
    </row>
    <row r="23" spans="1:9">
      <c r="A23" s="401"/>
      <c r="B23" s="743"/>
      <c r="C23" s="743"/>
      <c r="D23" s="744"/>
      <c r="E23" s="744"/>
      <c r="F23" s="744"/>
      <c r="G23" s="745"/>
    </row>
    <row r="24" spans="1:9">
      <c r="A24" s="401"/>
      <c r="B24" s="743"/>
      <c r="C24" s="743"/>
      <c r="D24" s="744"/>
      <c r="E24" s="744"/>
      <c r="F24" s="744"/>
      <c r="G24" s="745"/>
    </row>
    <row r="25" spans="1:9">
      <c r="A25" s="401"/>
      <c r="B25" s="743"/>
      <c r="C25" s="743"/>
      <c r="D25" s="744"/>
      <c r="E25" s="744"/>
      <c r="F25" s="744"/>
      <c r="G25" s="745"/>
    </row>
    <row r="26" spans="1:9">
      <c r="A26" s="778" t="s">
        <v>124</v>
      </c>
      <c r="B26" s="744"/>
      <c r="C26" s="744"/>
      <c r="D26" s="744"/>
      <c r="E26" s="744"/>
      <c r="F26" s="744"/>
      <c r="G26" s="745"/>
    </row>
    <row r="27" spans="1:9">
      <c r="A27" s="746" t="s">
        <v>125</v>
      </c>
      <c r="B27" s="747"/>
      <c r="C27" s="747"/>
      <c r="D27" s="747"/>
      <c r="E27" s="747"/>
      <c r="F27" s="747"/>
      <c r="G27" s="748"/>
    </row>
    <row r="28" spans="1:9">
      <c r="A28" s="402" t="s">
        <v>4</v>
      </c>
      <c r="B28" s="751"/>
      <c r="C28" s="751"/>
      <c r="D28" s="751"/>
      <c r="E28" s="751"/>
      <c r="F28" s="403" t="s">
        <v>126</v>
      </c>
      <c r="G28" s="404"/>
    </row>
    <row r="29" spans="1:9">
      <c r="A29" s="405" t="s">
        <v>5</v>
      </c>
      <c r="B29" s="752"/>
      <c r="C29" s="752"/>
      <c r="D29" s="752"/>
      <c r="E29" s="752"/>
      <c r="F29" s="406" t="s">
        <v>126</v>
      </c>
      <c r="G29" s="407"/>
    </row>
    <row r="30" spans="1:9">
      <c r="A30" s="405" t="s">
        <v>7</v>
      </c>
      <c r="B30" s="752"/>
      <c r="C30" s="752"/>
      <c r="D30" s="752"/>
      <c r="E30" s="752"/>
      <c r="F30" s="406" t="s">
        <v>126</v>
      </c>
      <c r="G30" s="407"/>
    </row>
    <row r="31" spans="1:9">
      <c r="A31" s="405" t="s">
        <v>8</v>
      </c>
      <c r="B31" s="752"/>
      <c r="C31" s="752"/>
      <c r="D31" s="752"/>
      <c r="E31" s="752"/>
      <c r="F31" s="406" t="s">
        <v>126</v>
      </c>
      <c r="G31" s="407"/>
    </row>
    <row r="32" spans="1:9">
      <c r="A32" s="405" t="s">
        <v>9</v>
      </c>
      <c r="B32" s="399"/>
      <c r="C32" s="399"/>
      <c r="D32" s="399"/>
      <c r="E32" s="399"/>
      <c r="F32" s="406" t="s">
        <v>126</v>
      </c>
      <c r="G32" s="407"/>
    </row>
    <row r="33" spans="1:7">
      <c r="A33" s="405" t="s">
        <v>11</v>
      </c>
      <c r="B33" s="752"/>
      <c r="C33" s="752"/>
      <c r="D33" s="752"/>
      <c r="E33" s="752"/>
      <c r="F33" s="406" t="s">
        <v>126</v>
      </c>
      <c r="G33" s="407"/>
    </row>
    <row r="34" spans="1:7">
      <c r="A34" s="405" t="s">
        <v>12</v>
      </c>
      <c r="B34" s="752"/>
      <c r="C34" s="752"/>
      <c r="D34" s="752"/>
      <c r="E34" s="752"/>
      <c r="F34" s="406" t="s">
        <v>126</v>
      </c>
      <c r="G34" s="407"/>
    </row>
    <row r="35" spans="1:7">
      <c r="A35" s="405" t="s">
        <v>13</v>
      </c>
      <c r="B35" s="752"/>
      <c r="C35" s="752"/>
      <c r="D35" s="752"/>
      <c r="E35" s="752"/>
      <c r="F35" s="406" t="s">
        <v>126</v>
      </c>
      <c r="G35" s="407"/>
    </row>
    <row r="36" spans="1:7">
      <c r="A36" s="405" t="s">
        <v>14</v>
      </c>
      <c r="B36" s="752"/>
      <c r="C36" s="752"/>
      <c r="D36" s="752"/>
      <c r="E36" s="752"/>
      <c r="F36" s="406" t="s">
        <v>126</v>
      </c>
      <c r="G36" s="407"/>
    </row>
    <row r="37" spans="1:7" ht="15" thickBot="1">
      <c r="A37" s="408" t="s">
        <v>15</v>
      </c>
      <c r="B37" s="753"/>
      <c r="C37" s="753"/>
      <c r="D37" s="753"/>
      <c r="E37" s="753"/>
      <c r="F37" s="409" t="s">
        <v>126</v>
      </c>
      <c r="G37" s="410"/>
    </row>
    <row r="38" spans="1:7" ht="16.5">
      <c r="A38" s="749" t="s">
        <v>137</v>
      </c>
      <c r="B38" s="750"/>
      <c r="C38" s="750"/>
      <c r="D38" s="750"/>
      <c r="E38" s="750"/>
    </row>
    <row r="39" spans="1:7" ht="112.9" customHeight="1">
      <c r="A39" s="773" t="s">
        <v>145</v>
      </c>
      <c r="B39" s="773"/>
      <c r="C39" s="773"/>
      <c r="D39" s="773"/>
      <c r="E39" s="773"/>
      <c r="F39" s="773"/>
      <c r="G39" s="773"/>
    </row>
  </sheetData>
  <mergeCells count="49">
    <mergeCell ref="A39:G39"/>
    <mergeCell ref="A19:G19"/>
    <mergeCell ref="C8:D8"/>
    <mergeCell ref="E8:G8"/>
    <mergeCell ref="C4:D4"/>
    <mergeCell ref="E4:G5"/>
    <mergeCell ref="C5:D5"/>
    <mergeCell ref="C6:D6"/>
    <mergeCell ref="E6:G6"/>
    <mergeCell ref="A27:G27"/>
    <mergeCell ref="B24:C24"/>
    <mergeCell ref="D24:G24"/>
    <mergeCell ref="A26:G26"/>
    <mergeCell ref="B35:E35"/>
    <mergeCell ref="B36:E36"/>
    <mergeCell ref="B37:E37"/>
    <mergeCell ref="B25:C25"/>
    <mergeCell ref="D25:G25"/>
    <mergeCell ref="A15:G15"/>
    <mergeCell ref="A16:G16"/>
    <mergeCell ref="A18:G18"/>
    <mergeCell ref="B21:C21"/>
    <mergeCell ref="D21:G21"/>
    <mergeCell ref="B22:C22"/>
    <mergeCell ref="D22:G22"/>
    <mergeCell ref="B23:C23"/>
    <mergeCell ref="D23:G23"/>
    <mergeCell ref="A1:G1"/>
    <mergeCell ref="E7:G7"/>
    <mergeCell ref="A14:G14"/>
    <mergeCell ref="A20:G20"/>
    <mergeCell ref="C9:D9"/>
    <mergeCell ref="E9:G9"/>
    <mergeCell ref="E10:G10"/>
    <mergeCell ref="A11:G11"/>
    <mergeCell ref="A12:G12"/>
    <mergeCell ref="A13:G13"/>
    <mergeCell ref="A2:G2"/>
    <mergeCell ref="A3:B3"/>
    <mergeCell ref="C3:E3"/>
    <mergeCell ref="A4:B10"/>
    <mergeCell ref="C7:D7"/>
    <mergeCell ref="A38:E38"/>
    <mergeCell ref="B28:E28"/>
    <mergeCell ref="B29:E29"/>
    <mergeCell ref="B30:E30"/>
    <mergeCell ref="B31:E31"/>
    <mergeCell ref="B33:E33"/>
    <mergeCell ref="B34:E34"/>
  </mergeCells>
  <pageMargins left="0.7" right="0.7" top="0.75" bottom="0.75" header="0.3" footer="0.3"/>
  <pageSetup paperSize="9" scale="7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40"/>
  <sheetViews>
    <sheetView tabSelected="1" view="pageBreakPreview" zoomScaleNormal="100" zoomScaleSheetLayoutView="100" workbookViewId="0">
      <selection activeCell="F15" sqref="F15"/>
    </sheetView>
  </sheetViews>
  <sheetFormatPr defaultRowHeight="14.25"/>
  <cols>
    <col min="2" max="2" width="6.375" customWidth="1"/>
    <col min="3" max="3" width="9" style="60" customWidth="1"/>
    <col min="4" max="5" width="14.25" customWidth="1"/>
    <col min="6" max="6" width="15.75" customWidth="1"/>
    <col min="7" max="8" width="16" customWidth="1"/>
    <col min="9" max="10" width="12.75" customWidth="1"/>
    <col min="11" max="11" width="14.5" customWidth="1"/>
  </cols>
  <sheetData>
    <row r="1" spans="2:11">
      <c r="C1" s="805"/>
      <c r="D1" s="805"/>
      <c r="E1" s="805"/>
    </row>
    <row r="2" spans="2:11" s="54" customFormat="1">
      <c r="C2" s="55"/>
    </row>
    <row r="3" spans="2:11" ht="51.6" customHeight="1">
      <c r="B3" s="806" t="s">
        <v>614</v>
      </c>
      <c r="C3" s="806"/>
      <c r="D3" s="806"/>
      <c r="E3" s="806"/>
      <c r="F3" s="806"/>
      <c r="G3" s="806"/>
      <c r="H3" s="806"/>
      <c r="I3" s="56"/>
      <c r="J3" s="56"/>
      <c r="K3" s="56"/>
    </row>
    <row r="4" spans="2:11" ht="15">
      <c r="B4" s="683" t="s">
        <v>129</v>
      </c>
      <c r="C4" s="683"/>
      <c r="D4" s="683"/>
      <c r="E4" s="683"/>
      <c r="F4" s="683"/>
      <c r="G4" s="683"/>
      <c r="H4" s="683"/>
      <c r="I4" s="56"/>
      <c r="J4" s="56"/>
      <c r="K4" s="56"/>
    </row>
    <row r="5" spans="2:11" ht="31.5" customHeight="1">
      <c r="B5" s="764" t="s">
        <v>585</v>
      </c>
      <c r="C5" s="764"/>
      <c r="D5" s="765" t="s">
        <v>688</v>
      </c>
      <c r="E5" s="765"/>
      <c r="F5" s="765"/>
      <c r="G5" s="571" t="s">
        <v>114</v>
      </c>
      <c r="H5" s="590"/>
      <c r="I5" s="56"/>
      <c r="J5" s="56"/>
      <c r="K5" s="56"/>
    </row>
    <row r="6" spans="2:11" ht="14.45" customHeight="1">
      <c r="B6" s="787" t="s">
        <v>142</v>
      </c>
      <c r="C6" s="767"/>
      <c r="D6" s="774"/>
      <c r="E6" s="775"/>
      <c r="F6" s="790" t="s">
        <v>586</v>
      </c>
      <c r="G6" s="791"/>
      <c r="H6" s="792"/>
      <c r="I6" s="56"/>
      <c r="J6" s="56"/>
    </row>
    <row r="7" spans="2:11" ht="15">
      <c r="B7" s="788"/>
      <c r="C7" s="769"/>
      <c r="D7" s="776"/>
      <c r="E7" s="777"/>
      <c r="F7" s="793"/>
      <c r="G7" s="794"/>
      <c r="H7" s="795"/>
      <c r="I7" s="56"/>
      <c r="J7" s="56"/>
      <c r="K7" s="53"/>
    </row>
    <row r="8" spans="2:11">
      <c r="B8" s="788"/>
      <c r="C8" s="769"/>
      <c r="D8" s="757" t="s">
        <v>143</v>
      </c>
      <c r="E8" s="772"/>
      <c r="F8" s="796"/>
      <c r="G8" s="797"/>
      <c r="H8" s="798"/>
      <c r="I8" s="56"/>
      <c r="J8" s="56"/>
    </row>
    <row r="9" spans="2:11">
      <c r="B9" s="788"/>
      <c r="C9" s="769"/>
      <c r="D9" s="757" t="s">
        <v>116</v>
      </c>
      <c r="E9" s="772"/>
      <c r="F9" s="799" t="s">
        <v>117</v>
      </c>
      <c r="G9" s="800"/>
      <c r="H9" s="801"/>
      <c r="I9" s="58"/>
      <c r="J9" s="58"/>
    </row>
    <row r="10" spans="2:11">
      <c r="B10" s="788"/>
      <c r="C10" s="769"/>
      <c r="D10" s="757" t="s">
        <v>118</v>
      </c>
      <c r="E10" s="758"/>
      <c r="F10" s="799" t="s">
        <v>617</v>
      </c>
      <c r="G10" s="800"/>
      <c r="H10" s="801"/>
      <c r="I10" s="58"/>
      <c r="J10" s="58"/>
    </row>
    <row r="11" spans="2:11">
      <c r="B11" s="788"/>
      <c r="C11" s="769"/>
      <c r="D11" s="757" t="s">
        <v>121</v>
      </c>
      <c r="E11" s="758"/>
      <c r="F11" s="799" t="s">
        <v>120</v>
      </c>
      <c r="G11" s="800"/>
      <c r="H11" s="801"/>
      <c r="I11" s="58"/>
      <c r="J11" s="58"/>
    </row>
    <row r="12" spans="2:11">
      <c r="B12" s="789"/>
      <c r="C12" s="771"/>
      <c r="D12" s="411"/>
      <c r="E12" s="397"/>
      <c r="F12" s="802"/>
      <c r="G12" s="803"/>
      <c r="H12" s="804"/>
      <c r="I12" s="58"/>
      <c r="J12" s="58"/>
    </row>
    <row r="13" spans="2:11" ht="16.5">
      <c r="B13" s="785" t="s">
        <v>136</v>
      </c>
      <c r="C13" s="731"/>
      <c r="D13" s="731"/>
      <c r="E13" s="731"/>
      <c r="F13" s="731"/>
      <c r="G13" s="731"/>
      <c r="H13" s="786"/>
      <c r="I13" s="58"/>
      <c r="J13" s="58"/>
    </row>
    <row r="14" spans="2:11">
      <c r="B14" s="779"/>
      <c r="C14" s="751"/>
      <c r="D14" s="751"/>
      <c r="E14" s="751"/>
      <c r="F14" s="751"/>
      <c r="G14" s="751"/>
      <c r="H14" s="780"/>
      <c r="I14" s="58"/>
      <c r="J14" s="58"/>
    </row>
    <row r="15" spans="2:11">
      <c r="B15" s="781"/>
      <c r="C15" s="752"/>
      <c r="D15" s="752"/>
      <c r="E15" s="752"/>
      <c r="F15" s="752"/>
      <c r="G15" s="752"/>
      <c r="H15" s="782"/>
      <c r="I15" s="58"/>
      <c r="J15" s="58"/>
    </row>
    <row r="16" spans="2:11">
      <c r="B16" s="783"/>
      <c r="C16" s="755"/>
      <c r="D16" s="755"/>
      <c r="E16" s="755"/>
      <c r="F16" s="755"/>
      <c r="G16" s="755"/>
      <c r="H16" s="784"/>
      <c r="I16" s="58"/>
      <c r="J16" s="58"/>
    </row>
    <row r="17" spans="2:10" ht="16.5">
      <c r="B17" s="785" t="s">
        <v>140</v>
      </c>
      <c r="C17" s="731"/>
      <c r="D17" s="731"/>
      <c r="E17" s="731"/>
      <c r="F17" s="731"/>
      <c r="G17" s="731"/>
      <c r="H17" s="786"/>
      <c r="I17" s="58"/>
      <c r="J17" s="58"/>
    </row>
    <row r="18" spans="2:10">
      <c r="B18" s="779"/>
      <c r="C18" s="751"/>
      <c r="D18" s="751"/>
      <c r="E18" s="751"/>
      <c r="F18" s="751"/>
      <c r="G18" s="751"/>
      <c r="H18" s="780"/>
      <c r="I18" s="58"/>
      <c r="J18" s="58"/>
    </row>
    <row r="19" spans="2:10">
      <c r="B19" s="412"/>
      <c r="C19" s="399"/>
      <c r="D19" s="399"/>
      <c r="E19" s="399"/>
      <c r="F19" s="399"/>
      <c r="G19" s="399"/>
      <c r="H19" s="413"/>
      <c r="I19" s="58"/>
      <c r="J19" s="58"/>
    </row>
    <row r="20" spans="2:10">
      <c r="B20" s="781"/>
      <c r="C20" s="752"/>
      <c r="D20" s="752"/>
      <c r="E20" s="752"/>
      <c r="F20" s="752"/>
      <c r="G20" s="752"/>
      <c r="H20" s="782"/>
      <c r="I20" s="58"/>
      <c r="J20" s="58"/>
    </row>
    <row r="21" spans="2:10">
      <c r="B21" s="783" t="s">
        <v>141</v>
      </c>
      <c r="C21" s="755"/>
      <c r="D21" s="755"/>
      <c r="E21" s="755"/>
      <c r="F21" s="755"/>
      <c r="G21" s="755"/>
      <c r="H21" s="784"/>
    </row>
    <row r="22" spans="2:10" ht="16.5">
      <c r="B22" s="737" t="s">
        <v>139</v>
      </c>
      <c r="C22" s="737"/>
      <c r="D22" s="737"/>
      <c r="E22" s="737"/>
      <c r="F22" s="737"/>
      <c r="G22" s="737"/>
      <c r="H22" s="737"/>
    </row>
    <row r="23" spans="2:10">
      <c r="B23" s="59" t="s">
        <v>0</v>
      </c>
      <c r="C23" s="739" t="s">
        <v>122</v>
      </c>
      <c r="D23" s="739"/>
      <c r="E23" s="737" t="s">
        <v>123</v>
      </c>
      <c r="F23" s="737"/>
      <c r="G23" s="737"/>
      <c r="H23" s="737"/>
    </row>
    <row r="24" spans="2:10">
      <c r="B24" s="414"/>
      <c r="C24" s="743"/>
      <c r="D24" s="743"/>
      <c r="E24" s="744"/>
      <c r="F24" s="744"/>
      <c r="G24" s="744"/>
      <c r="H24" s="744"/>
    </row>
    <row r="25" spans="2:10">
      <c r="B25" s="414"/>
      <c r="C25" s="743"/>
      <c r="D25" s="743"/>
      <c r="E25" s="744"/>
      <c r="F25" s="744"/>
      <c r="G25" s="744"/>
      <c r="H25" s="744"/>
    </row>
    <row r="26" spans="2:10">
      <c r="B26" s="414"/>
      <c r="C26" s="743"/>
      <c r="D26" s="743"/>
      <c r="E26" s="744"/>
      <c r="F26" s="744"/>
      <c r="G26" s="744"/>
      <c r="H26" s="744"/>
    </row>
    <row r="27" spans="2:10">
      <c r="B27" s="414"/>
      <c r="C27" s="743"/>
      <c r="D27" s="743"/>
      <c r="E27" s="744"/>
      <c r="F27" s="744"/>
      <c r="G27" s="744"/>
      <c r="H27" s="744"/>
    </row>
    <row r="28" spans="2:10">
      <c r="B28" s="744" t="s">
        <v>124</v>
      </c>
      <c r="C28" s="744"/>
      <c r="D28" s="744"/>
      <c r="E28" s="744"/>
      <c r="F28" s="744"/>
      <c r="G28" s="744"/>
      <c r="H28" s="744"/>
    </row>
    <row r="29" spans="2:10">
      <c r="B29" s="747" t="s">
        <v>125</v>
      </c>
      <c r="C29" s="747"/>
      <c r="D29" s="747"/>
      <c r="E29" s="747"/>
      <c r="F29" s="747"/>
      <c r="G29" s="747"/>
      <c r="H29" s="747"/>
    </row>
    <row r="30" spans="2:10">
      <c r="B30" s="415" t="s">
        <v>4</v>
      </c>
      <c r="C30" s="751"/>
      <c r="D30" s="751"/>
      <c r="E30" s="751"/>
      <c r="F30" s="751"/>
      <c r="G30" s="403" t="s">
        <v>126</v>
      </c>
      <c r="H30" s="416"/>
    </row>
    <row r="31" spans="2:10">
      <c r="B31" s="417" t="s">
        <v>5</v>
      </c>
      <c r="C31" s="752"/>
      <c r="D31" s="752"/>
      <c r="E31" s="752"/>
      <c r="F31" s="752"/>
      <c r="G31" s="406" t="s">
        <v>126</v>
      </c>
      <c r="H31" s="418"/>
    </row>
    <row r="32" spans="2:10">
      <c r="B32" s="417" t="s">
        <v>7</v>
      </c>
      <c r="C32" s="752"/>
      <c r="D32" s="752"/>
      <c r="E32" s="752"/>
      <c r="F32" s="752"/>
      <c r="G32" s="406" t="s">
        <v>126</v>
      </c>
      <c r="H32" s="418"/>
    </row>
    <row r="33" spans="2:8">
      <c r="B33" s="417" t="s">
        <v>8</v>
      </c>
      <c r="C33" s="752"/>
      <c r="D33" s="752"/>
      <c r="E33" s="752"/>
      <c r="F33" s="752"/>
      <c r="G33" s="406" t="s">
        <v>126</v>
      </c>
      <c r="H33" s="418"/>
    </row>
    <row r="34" spans="2:8">
      <c r="B34" s="417" t="s">
        <v>9</v>
      </c>
      <c r="C34" s="399"/>
      <c r="D34" s="399"/>
      <c r="E34" s="399"/>
      <c r="F34" s="399"/>
      <c r="G34" s="406" t="s">
        <v>126</v>
      </c>
      <c r="H34" s="418"/>
    </row>
    <row r="35" spans="2:8">
      <c r="B35" s="417" t="s">
        <v>11</v>
      </c>
      <c r="C35" s="752"/>
      <c r="D35" s="752"/>
      <c r="E35" s="752"/>
      <c r="F35" s="752"/>
      <c r="G35" s="406" t="s">
        <v>126</v>
      </c>
      <c r="H35" s="418"/>
    </row>
    <row r="36" spans="2:8">
      <c r="B36" s="417" t="s">
        <v>12</v>
      </c>
      <c r="C36" s="752"/>
      <c r="D36" s="752"/>
      <c r="E36" s="752"/>
      <c r="F36" s="752"/>
      <c r="G36" s="406" t="s">
        <v>126</v>
      </c>
      <c r="H36" s="418"/>
    </row>
    <row r="37" spans="2:8">
      <c r="B37" s="417" t="s">
        <v>13</v>
      </c>
      <c r="C37" s="752"/>
      <c r="D37" s="752"/>
      <c r="E37" s="752"/>
      <c r="F37" s="752"/>
      <c r="G37" s="406" t="s">
        <v>126</v>
      </c>
      <c r="H37" s="418"/>
    </row>
    <row r="38" spans="2:8">
      <c r="B38" s="417" t="s">
        <v>14</v>
      </c>
      <c r="C38" s="752"/>
      <c r="D38" s="752"/>
      <c r="E38" s="752"/>
      <c r="F38" s="752"/>
      <c r="G38" s="406" t="s">
        <v>126</v>
      </c>
      <c r="H38" s="418"/>
    </row>
    <row r="39" spans="2:8">
      <c r="B39" s="419" t="s">
        <v>15</v>
      </c>
      <c r="C39" s="755"/>
      <c r="D39" s="755"/>
      <c r="E39" s="755"/>
      <c r="F39" s="755"/>
      <c r="G39" s="420" t="s">
        <v>126</v>
      </c>
      <c r="H39" s="421"/>
    </row>
    <row r="40" spans="2:8" ht="16.5">
      <c r="B40" s="749" t="s">
        <v>137</v>
      </c>
      <c r="C40" s="750"/>
      <c r="D40" s="750"/>
      <c r="E40" s="750"/>
      <c r="F40" s="750"/>
    </row>
  </sheetData>
  <mergeCells count="49">
    <mergeCell ref="C1:E1"/>
    <mergeCell ref="B3:H3"/>
    <mergeCell ref="B4:H4"/>
    <mergeCell ref="B5:C5"/>
    <mergeCell ref="D5:F5"/>
    <mergeCell ref="B6:C12"/>
    <mergeCell ref="D6:E6"/>
    <mergeCell ref="F6:H7"/>
    <mergeCell ref="D7:E7"/>
    <mergeCell ref="D8:E8"/>
    <mergeCell ref="F8:H8"/>
    <mergeCell ref="D9:E9"/>
    <mergeCell ref="F9:H9"/>
    <mergeCell ref="D10:E10"/>
    <mergeCell ref="F10:H10"/>
    <mergeCell ref="D11:E11"/>
    <mergeCell ref="F11:H11"/>
    <mergeCell ref="F12:H12"/>
    <mergeCell ref="B13:H13"/>
    <mergeCell ref="B14:H14"/>
    <mergeCell ref="B15:H15"/>
    <mergeCell ref="B16:H16"/>
    <mergeCell ref="B17:H17"/>
    <mergeCell ref="B18:H18"/>
    <mergeCell ref="B20:H20"/>
    <mergeCell ref="B21:H21"/>
    <mergeCell ref="B22:H22"/>
    <mergeCell ref="C23:D23"/>
    <mergeCell ref="E23:H23"/>
    <mergeCell ref="C24:D24"/>
    <mergeCell ref="E24:H24"/>
    <mergeCell ref="C25:D25"/>
    <mergeCell ref="E25:H25"/>
    <mergeCell ref="C26:D26"/>
    <mergeCell ref="E26:H26"/>
    <mergeCell ref="C27:D27"/>
    <mergeCell ref="E27:H27"/>
    <mergeCell ref="B28:H28"/>
    <mergeCell ref="B29:H29"/>
    <mergeCell ref="C37:F37"/>
    <mergeCell ref="C38:F38"/>
    <mergeCell ref="C39:F39"/>
    <mergeCell ref="B40:F40"/>
    <mergeCell ref="C30:F30"/>
    <mergeCell ref="C31:F31"/>
    <mergeCell ref="C32:F32"/>
    <mergeCell ref="C33:F33"/>
    <mergeCell ref="C35:F35"/>
    <mergeCell ref="C36:F36"/>
  </mergeCells>
  <pageMargins left="0.7" right="0.7" top="0.75" bottom="0.75" header="0.3" footer="0.3"/>
  <pageSetup paperSize="9" scale="71"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R220"/>
  <sheetViews>
    <sheetView tabSelected="1" view="pageBreakPreview" topLeftCell="A93" zoomScale="90" zoomScaleNormal="80" zoomScaleSheetLayoutView="90" zoomScalePageLayoutView="75" workbookViewId="0">
      <selection activeCell="F15" sqref="F15"/>
    </sheetView>
  </sheetViews>
  <sheetFormatPr defaultRowHeight="15"/>
  <cols>
    <col min="1" max="1" width="6.125" style="28" customWidth="1"/>
    <col min="2" max="5" width="9" style="28"/>
    <col min="6" max="6" width="11.875" style="28" customWidth="1"/>
    <col min="7" max="7" width="9.875" style="28" customWidth="1"/>
    <col min="8" max="8" width="13.25" style="28" customWidth="1"/>
    <col min="9" max="9" width="10.25" style="28" customWidth="1"/>
    <col min="10" max="10" width="10.625" style="28" customWidth="1"/>
    <col min="11" max="11" width="20.625" style="28" customWidth="1"/>
    <col min="12" max="12" width="10.25" style="28" customWidth="1"/>
    <col min="13" max="16384" width="9" style="28"/>
  </cols>
  <sheetData>
    <row r="1" spans="2:12">
      <c r="K1" s="27"/>
    </row>
    <row r="2" spans="2:12" ht="14.25" customHeight="1">
      <c r="B2" s="868" t="s">
        <v>768</v>
      </c>
      <c r="C2" s="869"/>
      <c r="D2" s="869"/>
      <c r="E2" s="869"/>
      <c r="F2" s="869"/>
      <c r="G2" s="869"/>
      <c r="H2" s="869"/>
      <c r="I2" s="869"/>
      <c r="J2" s="869"/>
      <c r="K2" s="869"/>
      <c r="L2" s="869"/>
    </row>
    <row r="3" spans="2:12" ht="31.5" customHeight="1">
      <c r="B3" s="868"/>
      <c r="C3" s="869"/>
      <c r="D3" s="869"/>
      <c r="E3" s="869"/>
      <c r="F3" s="869"/>
      <c r="G3" s="869"/>
      <c r="H3" s="869"/>
      <c r="I3" s="869"/>
      <c r="J3" s="869"/>
      <c r="K3" s="869"/>
      <c r="L3" s="869"/>
    </row>
    <row r="4" spans="2:12" ht="30" customHeight="1">
      <c r="B4" s="29"/>
      <c r="C4" s="29"/>
      <c r="D4" s="29"/>
      <c r="E4" s="29"/>
      <c r="F4" s="29"/>
      <c r="G4" s="29"/>
      <c r="H4" s="29"/>
      <c r="I4" s="29"/>
      <c r="J4" s="29"/>
      <c r="K4" s="29"/>
    </row>
    <row r="5" spans="2:12" ht="25.5" customHeight="1">
      <c r="B5" s="870" t="s">
        <v>23</v>
      </c>
      <c r="C5" s="871"/>
      <c r="D5" s="871"/>
      <c r="E5" s="871"/>
      <c r="F5" s="871"/>
      <c r="G5" s="871"/>
      <c r="H5" s="871"/>
      <c r="I5" s="871"/>
      <c r="J5" s="871"/>
      <c r="K5" s="871"/>
      <c r="L5" s="872"/>
    </row>
    <row r="6" spans="2:12" ht="19.5" customHeight="1" thickBot="1">
      <c r="B6" s="942" t="s">
        <v>710</v>
      </c>
      <c r="C6" s="943"/>
      <c r="D6" s="943"/>
      <c r="E6" s="943"/>
      <c r="F6" s="873" t="s">
        <v>708</v>
      </c>
      <c r="G6" s="874"/>
      <c r="H6" s="874"/>
      <c r="I6" s="874"/>
      <c r="J6" s="874"/>
      <c r="K6" s="874"/>
      <c r="L6" s="875"/>
    </row>
    <row r="7" spans="2:12" ht="44.25" customHeight="1" thickBot="1">
      <c r="B7" s="939" t="s">
        <v>641</v>
      </c>
      <c r="C7" s="940"/>
      <c r="D7" s="940"/>
      <c r="E7" s="941"/>
      <c r="F7" s="873" t="s">
        <v>709</v>
      </c>
      <c r="G7" s="874"/>
      <c r="H7" s="874"/>
      <c r="I7" s="874"/>
      <c r="J7" s="874"/>
      <c r="K7" s="874"/>
      <c r="L7" s="875"/>
    </row>
    <row r="8" spans="2:12" ht="26.25" customHeight="1" thickBot="1">
      <c r="B8" s="939" t="s">
        <v>24</v>
      </c>
      <c r="C8" s="940"/>
      <c r="D8" s="940"/>
      <c r="E8" s="941"/>
      <c r="F8" s="873" t="s">
        <v>690</v>
      </c>
      <c r="G8" s="874"/>
      <c r="H8" s="874"/>
      <c r="I8" s="874"/>
      <c r="J8" s="874"/>
      <c r="K8" s="874"/>
      <c r="L8" s="875"/>
    </row>
    <row r="9" spans="2:12" ht="37.5" customHeight="1" thickBot="1">
      <c r="B9" s="939" t="s">
        <v>25</v>
      </c>
      <c r="C9" s="940"/>
      <c r="D9" s="940"/>
      <c r="E9" s="941"/>
      <c r="F9" s="873">
        <v>1970</v>
      </c>
      <c r="G9" s="874"/>
      <c r="H9" s="874"/>
      <c r="I9" s="874"/>
      <c r="J9" s="874"/>
      <c r="K9" s="874"/>
      <c r="L9" s="875"/>
    </row>
    <row r="10" spans="2:12" ht="26.25" customHeight="1" thickBot="1">
      <c r="B10" s="939" t="s">
        <v>26</v>
      </c>
      <c r="C10" s="940"/>
      <c r="D10" s="940"/>
      <c r="E10" s="941"/>
      <c r="F10" s="873" t="s">
        <v>711</v>
      </c>
      <c r="G10" s="874"/>
      <c r="H10" s="874"/>
      <c r="I10" s="874"/>
      <c r="J10" s="874"/>
      <c r="K10" s="874"/>
      <c r="L10" s="875"/>
    </row>
    <row r="11" spans="2:12" ht="26.25" customHeight="1" thickBot="1">
      <c r="B11" s="939" t="s">
        <v>107</v>
      </c>
      <c r="C11" s="940"/>
      <c r="D11" s="940"/>
      <c r="E11" s="941"/>
      <c r="F11" s="873">
        <v>1439.16</v>
      </c>
      <c r="G11" s="874"/>
      <c r="H11" s="874"/>
      <c r="I11" s="874"/>
      <c r="J11" s="874"/>
      <c r="K11" s="874"/>
      <c r="L11" s="875"/>
    </row>
    <row r="12" spans="2:12" ht="37.5" customHeight="1" thickBot="1">
      <c r="B12" s="957" t="s">
        <v>108</v>
      </c>
      <c r="C12" s="958"/>
      <c r="D12" s="958"/>
      <c r="E12" s="959"/>
      <c r="F12" s="876">
        <v>1439.16</v>
      </c>
      <c r="G12" s="877"/>
      <c r="H12" s="877"/>
      <c r="I12" s="877"/>
      <c r="J12" s="877"/>
      <c r="K12" s="877"/>
      <c r="L12" s="878"/>
    </row>
    <row r="13" spans="2:12" ht="62.25" customHeight="1" thickBot="1">
      <c r="B13" s="957" t="s">
        <v>640</v>
      </c>
      <c r="C13" s="958"/>
      <c r="D13" s="958"/>
      <c r="E13" s="959"/>
      <c r="F13" s="422">
        <v>0</v>
      </c>
      <c r="G13" s="807" t="s">
        <v>355</v>
      </c>
      <c r="H13" s="808"/>
      <c r="I13" s="593">
        <f>F13/F11</f>
        <v>0</v>
      </c>
      <c r="J13" s="809" t="s">
        <v>356</v>
      </c>
      <c r="K13" s="809"/>
      <c r="L13" s="422">
        <f>365*24</f>
        <v>8760</v>
      </c>
    </row>
    <row r="14" spans="2:12" ht="48.75" customHeight="1" thickBot="1">
      <c r="B14" s="957" t="s">
        <v>357</v>
      </c>
      <c r="C14" s="958"/>
      <c r="D14" s="958"/>
      <c r="E14" s="959"/>
      <c r="F14" s="950">
        <f>I13*L13/8760</f>
        <v>0</v>
      </c>
      <c r="G14" s="951"/>
      <c r="H14" s="951"/>
      <c r="I14" s="951"/>
      <c r="J14" s="951"/>
      <c r="K14" s="951"/>
      <c r="L14" s="952"/>
    </row>
    <row r="15" spans="2:12" ht="33.75" customHeight="1">
      <c r="B15" s="957" t="s">
        <v>27</v>
      </c>
      <c r="C15" s="958"/>
      <c r="D15" s="958"/>
      <c r="E15" s="959"/>
      <c r="F15" s="876" t="s">
        <v>712</v>
      </c>
      <c r="G15" s="877"/>
      <c r="H15" s="877"/>
      <c r="I15" s="877"/>
      <c r="J15" s="877"/>
      <c r="K15" s="877"/>
      <c r="L15" s="878"/>
    </row>
    <row r="16" spans="2:12">
      <c r="B16" s="879"/>
      <c r="C16" s="880"/>
      <c r="D16" s="880"/>
      <c r="E16" s="880"/>
      <c r="F16" s="880"/>
      <c r="G16" s="880"/>
      <c r="H16" s="880"/>
      <c r="I16" s="880"/>
      <c r="J16" s="880"/>
      <c r="K16" s="880"/>
      <c r="L16" s="881"/>
    </row>
    <row r="17" spans="2:12" ht="15" customHeight="1">
      <c r="B17" s="844" t="s">
        <v>36</v>
      </c>
      <c r="C17" s="845"/>
      <c r="D17" s="845"/>
      <c r="E17" s="845"/>
      <c r="F17" s="845"/>
      <c r="G17" s="845"/>
      <c r="H17" s="845"/>
      <c r="I17" s="845"/>
      <c r="J17" s="845"/>
      <c r="K17" s="845"/>
      <c r="L17" s="846"/>
    </row>
    <row r="18" spans="2:12">
      <c r="B18" s="947" t="s">
        <v>37</v>
      </c>
      <c r="C18" s="948"/>
      <c r="D18" s="948"/>
      <c r="E18" s="948"/>
      <c r="F18" s="948"/>
      <c r="G18" s="948"/>
      <c r="H18" s="948"/>
      <c r="I18" s="948"/>
      <c r="J18" s="949"/>
      <c r="K18" s="882">
        <v>5</v>
      </c>
      <c r="L18" s="865"/>
    </row>
    <row r="19" spans="2:12">
      <c r="B19" s="944" t="s">
        <v>38</v>
      </c>
      <c r="C19" s="945"/>
      <c r="D19" s="945"/>
      <c r="E19" s="945"/>
      <c r="F19" s="945"/>
      <c r="G19" s="945"/>
      <c r="H19" s="945"/>
      <c r="I19" s="945"/>
      <c r="J19" s="946"/>
      <c r="K19" s="882" t="s">
        <v>713</v>
      </c>
      <c r="L19" s="865"/>
    </row>
    <row r="20" spans="2:12" ht="18" customHeight="1">
      <c r="B20" s="944" t="s">
        <v>52</v>
      </c>
      <c r="C20" s="945"/>
      <c r="D20" s="945"/>
      <c r="E20" s="945"/>
      <c r="F20" s="945"/>
      <c r="G20" s="945"/>
      <c r="H20" s="945"/>
      <c r="I20" s="946"/>
      <c r="J20" s="883" t="s">
        <v>714</v>
      </c>
      <c r="K20" s="884"/>
      <c r="L20" s="885"/>
    </row>
    <row r="21" spans="2:12" ht="18">
      <c r="B21" s="944" t="s">
        <v>53</v>
      </c>
      <c r="C21" s="945"/>
      <c r="D21" s="945"/>
      <c r="E21" s="945"/>
      <c r="F21" s="945"/>
      <c r="G21" s="945"/>
      <c r="H21" s="945"/>
      <c r="I21" s="945"/>
      <c r="J21" s="946"/>
      <c r="K21" s="882">
        <v>3880.34</v>
      </c>
      <c r="L21" s="865"/>
    </row>
    <row r="22" spans="2:12" ht="15" customHeight="1">
      <c r="B22" s="944" t="s">
        <v>39</v>
      </c>
      <c r="C22" s="945"/>
      <c r="D22" s="945"/>
      <c r="E22" s="945"/>
      <c r="F22" s="945"/>
      <c r="G22" s="945"/>
      <c r="H22" s="945"/>
      <c r="I22" s="946"/>
      <c r="J22" s="883" t="s">
        <v>715</v>
      </c>
      <c r="K22" s="884"/>
      <c r="L22" s="885"/>
    </row>
    <row r="23" spans="2:12">
      <c r="B23" s="944" t="s">
        <v>40</v>
      </c>
      <c r="C23" s="945"/>
      <c r="D23" s="945"/>
      <c r="E23" s="945"/>
      <c r="F23" s="945"/>
      <c r="G23" s="945"/>
      <c r="H23" s="945"/>
      <c r="I23" s="945"/>
      <c r="J23" s="946"/>
      <c r="K23" s="882">
        <v>70</v>
      </c>
      <c r="L23" s="865"/>
    </row>
    <row r="24" spans="2:12">
      <c r="B24" s="34"/>
      <c r="C24" s="34"/>
      <c r="D24" s="34"/>
      <c r="E24" s="34"/>
      <c r="F24" s="34"/>
      <c r="G24" s="34"/>
      <c r="H24" s="34"/>
      <c r="I24" s="34"/>
      <c r="J24" s="34"/>
      <c r="K24" s="34"/>
    </row>
    <row r="25" spans="2:12">
      <c r="B25" s="34"/>
      <c r="C25" s="34"/>
      <c r="D25" s="34"/>
      <c r="E25" s="34"/>
      <c r="F25" s="34"/>
      <c r="G25" s="34"/>
      <c r="H25" s="34"/>
      <c r="I25" s="34"/>
      <c r="J25" s="34"/>
      <c r="K25" s="34"/>
    </row>
    <row r="26" spans="2:12" ht="24" customHeight="1">
      <c r="B26" s="105" t="s">
        <v>28</v>
      </c>
      <c r="C26" s="981" t="s">
        <v>29</v>
      </c>
      <c r="D26" s="981"/>
      <c r="E26" s="981"/>
      <c r="F26" s="981"/>
      <c r="G26" s="981"/>
      <c r="H26" s="981"/>
      <c r="I26" s="981"/>
      <c r="J26" s="886" t="s">
        <v>716</v>
      </c>
      <c r="K26" s="886"/>
      <c r="L26" s="887"/>
    </row>
    <row r="27" spans="2:12" ht="18" customHeight="1">
      <c r="B27" s="106"/>
      <c r="C27" s="888" t="s">
        <v>30</v>
      </c>
      <c r="D27" s="888"/>
      <c r="E27" s="888"/>
      <c r="F27" s="888"/>
      <c r="G27" s="888"/>
      <c r="H27" s="888"/>
      <c r="I27" s="888"/>
      <c r="J27" s="888"/>
      <c r="K27" s="888"/>
      <c r="L27" s="889"/>
    </row>
    <row r="28" spans="2:12">
      <c r="B28" s="29"/>
      <c r="C28" s="29"/>
      <c r="D28" s="29"/>
      <c r="E28" s="29"/>
      <c r="F28" s="29"/>
      <c r="G28" s="29"/>
      <c r="H28" s="29"/>
      <c r="I28" s="29"/>
      <c r="J28" s="29"/>
      <c r="K28" s="29"/>
    </row>
    <row r="29" spans="2:12">
      <c r="B29" s="972" t="s">
        <v>642</v>
      </c>
      <c r="C29" s="972"/>
      <c r="D29" s="972"/>
      <c r="E29" s="972"/>
      <c r="F29" s="972"/>
      <c r="G29" s="972"/>
      <c r="H29" s="972"/>
      <c r="I29" s="972"/>
      <c r="J29" s="972"/>
      <c r="K29" s="972"/>
    </row>
    <row r="30" spans="2:12">
      <c r="B30" s="984" t="s">
        <v>643</v>
      </c>
      <c r="C30" s="972"/>
      <c r="D30" s="972"/>
      <c r="E30" s="972"/>
      <c r="F30" s="972"/>
      <c r="G30" s="972"/>
      <c r="H30" s="972"/>
      <c r="I30" s="972"/>
      <c r="J30" s="972"/>
      <c r="K30" s="972"/>
    </row>
    <row r="31" spans="2:12" ht="23.25" customHeight="1">
      <c r="B31" s="864" t="s">
        <v>644</v>
      </c>
      <c r="C31" s="864"/>
      <c r="D31" s="864"/>
      <c r="E31" s="864"/>
      <c r="F31" s="864"/>
      <c r="G31" s="864"/>
      <c r="H31" s="864"/>
      <c r="I31" s="864"/>
      <c r="J31" s="864"/>
      <c r="K31" s="864"/>
      <c r="L31" s="864"/>
    </row>
    <row r="33" spans="2:18" ht="9" customHeight="1">
      <c r="B33" s="31"/>
      <c r="C33" s="4"/>
      <c r="D33" s="4"/>
      <c r="E33" s="4"/>
      <c r="F33" s="4"/>
      <c r="G33" s="4"/>
      <c r="H33" s="4"/>
      <c r="I33" s="4"/>
      <c r="J33" s="4"/>
      <c r="K33" s="3"/>
    </row>
    <row r="34" spans="2:18" ht="20.25" customHeight="1">
      <c r="B34" s="982" t="s">
        <v>93</v>
      </c>
      <c r="C34" s="982"/>
      <c r="D34" s="982"/>
      <c r="E34" s="982"/>
      <c r="F34" s="982"/>
      <c r="G34" s="982"/>
      <c r="H34" s="982"/>
      <c r="I34" s="982"/>
      <c r="J34" s="982"/>
      <c r="K34" s="982"/>
      <c r="L34" s="982"/>
    </row>
    <row r="35" spans="2:18">
      <c r="B35" s="983" t="s">
        <v>41</v>
      </c>
      <c r="C35" s="983"/>
      <c r="D35" s="983"/>
      <c r="E35" s="983"/>
      <c r="F35" s="983"/>
      <c r="G35" s="983"/>
      <c r="H35" s="983"/>
      <c r="I35" s="983"/>
      <c r="J35" s="983"/>
      <c r="K35" s="983"/>
      <c r="L35" s="983"/>
    </row>
    <row r="36" spans="2:18" ht="89.25" customHeight="1">
      <c r="B36" s="890" t="s">
        <v>46</v>
      </c>
      <c r="C36" s="891"/>
      <c r="D36" s="931" t="s">
        <v>101</v>
      </c>
      <c r="E36" s="932"/>
      <c r="F36" s="932"/>
      <c r="G36" s="932"/>
      <c r="H36" s="932"/>
      <c r="I36" s="97" t="s">
        <v>628</v>
      </c>
      <c r="J36" s="930" t="s">
        <v>630</v>
      </c>
      <c r="K36" s="891"/>
      <c r="L36" s="98" t="s">
        <v>214</v>
      </c>
    </row>
    <row r="37" spans="2:18" ht="92.25" customHeight="1">
      <c r="B37" s="867" t="s">
        <v>717</v>
      </c>
      <c r="C37" s="867"/>
      <c r="D37" s="867" t="s">
        <v>718</v>
      </c>
      <c r="E37" s="867"/>
      <c r="F37" s="867"/>
      <c r="G37" s="867"/>
      <c r="H37" s="867"/>
      <c r="I37" s="423">
        <v>0.28999999999999998</v>
      </c>
      <c r="J37" s="861">
        <v>0.23</v>
      </c>
      <c r="K37" s="865"/>
      <c r="L37" s="424" t="str">
        <f>IF(J37&lt;&gt;0,IF(I37&lt;=J37,"TAK","NIE"),"")</f>
        <v>NIE</v>
      </c>
      <c r="R37" s="32"/>
    </row>
    <row r="38" spans="2:18" ht="84" customHeight="1">
      <c r="B38" s="866" t="s">
        <v>719</v>
      </c>
      <c r="C38" s="866"/>
      <c r="D38" s="867" t="s">
        <v>723</v>
      </c>
      <c r="E38" s="867"/>
      <c r="F38" s="867"/>
      <c r="G38" s="867"/>
      <c r="H38" s="867"/>
      <c r="I38" s="423">
        <v>0.28999999999999998</v>
      </c>
      <c r="J38" s="861">
        <v>0.23</v>
      </c>
      <c r="K38" s="865"/>
      <c r="L38" s="424" t="str">
        <f t="shared" ref="L38:L45" si="0">IF(J38&lt;&gt;0,IF(I38&lt;=J38,"TAK","NIE"),"")</f>
        <v>NIE</v>
      </c>
    </row>
    <row r="39" spans="2:18" ht="99.75" customHeight="1">
      <c r="B39" s="866" t="s">
        <v>720</v>
      </c>
      <c r="C39" s="866"/>
      <c r="D39" s="867" t="s">
        <v>724</v>
      </c>
      <c r="E39" s="867"/>
      <c r="F39" s="867"/>
      <c r="G39" s="867"/>
      <c r="H39" s="867"/>
      <c r="I39" s="423">
        <v>0.47</v>
      </c>
      <c r="J39" s="861">
        <v>0.3</v>
      </c>
      <c r="K39" s="865"/>
      <c r="L39" s="424" t="str">
        <f t="shared" si="0"/>
        <v>NIE</v>
      </c>
    </row>
    <row r="40" spans="2:18" ht="91.5" customHeight="1">
      <c r="B40" s="867" t="s">
        <v>721</v>
      </c>
      <c r="C40" s="867"/>
      <c r="D40" s="867" t="s">
        <v>725</v>
      </c>
      <c r="E40" s="867"/>
      <c r="F40" s="867"/>
      <c r="G40" s="867"/>
      <c r="H40" s="867"/>
      <c r="I40" s="423">
        <v>0.3</v>
      </c>
      <c r="J40" s="861">
        <v>0.23</v>
      </c>
      <c r="K40" s="865"/>
      <c r="L40" s="424" t="str">
        <f t="shared" si="0"/>
        <v>NIE</v>
      </c>
    </row>
    <row r="41" spans="2:18" ht="89.25" customHeight="1">
      <c r="B41" s="867" t="s">
        <v>722</v>
      </c>
      <c r="C41" s="867"/>
      <c r="D41" s="867" t="s">
        <v>726</v>
      </c>
      <c r="E41" s="867"/>
      <c r="F41" s="867"/>
      <c r="G41" s="867"/>
      <c r="H41" s="867"/>
      <c r="I41" s="423">
        <v>1.74</v>
      </c>
      <c r="J41" s="861">
        <v>0.18</v>
      </c>
      <c r="K41" s="865"/>
      <c r="L41" s="424" t="str">
        <f t="shared" si="0"/>
        <v>NIE</v>
      </c>
    </row>
    <row r="42" spans="2:18" ht="31.5" customHeight="1">
      <c r="B42" s="866" t="s">
        <v>727</v>
      </c>
      <c r="C42" s="866"/>
      <c r="D42" s="867" t="s">
        <v>728</v>
      </c>
      <c r="E42" s="867"/>
      <c r="F42" s="867"/>
      <c r="G42" s="867"/>
      <c r="H42" s="867"/>
      <c r="I42" s="423">
        <v>2.2999999999999998</v>
      </c>
      <c r="J42" s="861">
        <v>1.5</v>
      </c>
      <c r="K42" s="865"/>
      <c r="L42" s="424" t="str">
        <f t="shared" si="0"/>
        <v>NIE</v>
      </c>
    </row>
    <row r="43" spans="2:18" ht="31.5" customHeight="1">
      <c r="B43" s="866" t="s">
        <v>729</v>
      </c>
      <c r="C43" s="866"/>
      <c r="D43" s="867" t="s">
        <v>730</v>
      </c>
      <c r="E43" s="867"/>
      <c r="F43" s="867"/>
      <c r="G43" s="867"/>
      <c r="H43" s="867"/>
      <c r="I43" s="423">
        <v>2.1</v>
      </c>
      <c r="J43" s="861">
        <v>1.1000000000000001</v>
      </c>
      <c r="K43" s="865"/>
      <c r="L43" s="424" t="str">
        <f t="shared" si="0"/>
        <v>NIE</v>
      </c>
    </row>
    <row r="44" spans="2:18" ht="31.5" customHeight="1">
      <c r="B44" s="866"/>
      <c r="C44" s="866"/>
      <c r="D44" s="867"/>
      <c r="E44" s="867"/>
      <c r="F44" s="867"/>
      <c r="G44" s="867"/>
      <c r="H44" s="867"/>
      <c r="I44" s="423"/>
      <c r="J44" s="861"/>
      <c r="K44" s="865"/>
      <c r="L44" s="424" t="str">
        <f t="shared" si="0"/>
        <v/>
      </c>
    </row>
    <row r="45" spans="2:18" ht="31.5" customHeight="1">
      <c r="B45" s="866"/>
      <c r="C45" s="866"/>
      <c r="D45" s="867"/>
      <c r="E45" s="867"/>
      <c r="F45" s="867"/>
      <c r="G45" s="867"/>
      <c r="H45" s="867"/>
      <c r="I45" s="423"/>
      <c r="J45" s="861"/>
      <c r="K45" s="865"/>
      <c r="L45" s="424" t="str">
        <f t="shared" si="0"/>
        <v/>
      </c>
    </row>
    <row r="46" spans="2:18" ht="62.25" customHeight="1">
      <c r="B46" s="978" t="s">
        <v>94</v>
      </c>
      <c r="C46" s="979"/>
      <c r="D46" s="861" t="s">
        <v>731</v>
      </c>
      <c r="E46" s="862"/>
      <c r="F46" s="862"/>
      <c r="G46" s="862"/>
      <c r="H46" s="862"/>
      <c r="I46" s="862"/>
      <c r="J46" s="862"/>
      <c r="K46" s="862"/>
      <c r="L46" s="863"/>
    </row>
    <row r="47" spans="2:18" ht="15" customHeight="1">
      <c r="B47" s="839" t="s">
        <v>103</v>
      </c>
      <c r="C47" s="840"/>
      <c r="D47" s="840"/>
      <c r="E47" s="840"/>
      <c r="F47" s="840"/>
      <c r="G47" s="840"/>
      <c r="H47" s="840"/>
      <c r="I47" s="840"/>
      <c r="J47" s="840"/>
      <c r="K47" s="840"/>
      <c r="L47" s="841"/>
    </row>
    <row r="48" spans="2:18" ht="54.75" customHeight="1">
      <c r="B48" s="461" t="s">
        <v>202</v>
      </c>
      <c r="C48" s="861" t="s">
        <v>732</v>
      </c>
      <c r="D48" s="862"/>
      <c r="E48" s="862"/>
      <c r="F48" s="862"/>
      <c r="G48" s="862"/>
      <c r="H48" s="862"/>
      <c r="I48" s="862"/>
      <c r="J48" s="862"/>
      <c r="K48" s="862"/>
      <c r="L48" s="863"/>
    </row>
    <row r="49" spans="2:12" ht="39.75" customHeight="1">
      <c r="B49" s="896" t="s">
        <v>95</v>
      </c>
      <c r="C49" s="977"/>
      <c r="D49" s="861" t="s">
        <v>733</v>
      </c>
      <c r="E49" s="862"/>
      <c r="F49" s="862"/>
      <c r="G49" s="862"/>
      <c r="H49" s="862"/>
      <c r="I49" s="862"/>
      <c r="J49" s="862"/>
      <c r="K49" s="862"/>
      <c r="L49" s="863"/>
    </row>
    <row r="50" spans="2:12" ht="14.25" customHeight="1">
      <c r="B50" s="857" t="s">
        <v>49</v>
      </c>
      <c r="C50" s="858"/>
      <c r="D50" s="858"/>
      <c r="E50" s="858"/>
      <c r="F50" s="858"/>
      <c r="G50" s="858"/>
      <c r="H50" s="858"/>
      <c r="I50" s="858"/>
      <c r="J50" s="858"/>
      <c r="K50" s="858"/>
      <c r="L50" s="859"/>
    </row>
    <row r="51" spans="2:12" ht="17.25" customHeight="1">
      <c r="B51" s="425"/>
      <c r="C51" s="426"/>
      <c r="D51" s="933" t="s">
        <v>54</v>
      </c>
      <c r="E51" s="933"/>
      <c r="F51" s="933"/>
      <c r="G51" s="933"/>
      <c r="H51" s="933"/>
      <c r="I51" s="933"/>
      <c r="J51" s="854">
        <v>0.82</v>
      </c>
      <c r="K51" s="855"/>
      <c r="L51" s="856"/>
    </row>
    <row r="52" spans="2:12" ht="17.25" customHeight="1">
      <c r="B52" s="427"/>
      <c r="C52" s="428"/>
      <c r="D52" s="860" t="s">
        <v>98</v>
      </c>
      <c r="E52" s="860"/>
      <c r="F52" s="860"/>
      <c r="G52" s="860"/>
      <c r="H52" s="860"/>
      <c r="I52" s="860"/>
      <c r="J52" s="854">
        <v>0.8</v>
      </c>
      <c r="K52" s="855"/>
      <c r="L52" s="856"/>
    </row>
    <row r="53" spans="2:12" ht="17.25" customHeight="1">
      <c r="B53" s="427"/>
      <c r="C53" s="428"/>
      <c r="D53" s="860" t="s">
        <v>55</v>
      </c>
      <c r="E53" s="860"/>
      <c r="F53" s="860"/>
      <c r="G53" s="860"/>
      <c r="H53" s="860"/>
      <c r="I53" s="860"/>
      <c r="J53" s="854">
        <v>1</v>
      </c>
      <c r="K53" s="855"/>
      <c r="L53" s="856"/>
    </row>
    <row r="54" spans="2:12" ht="17.25" customHeight="1">
      <c r="B54" s="427"/>
      <c r="C54" s="428"/>
      <c r="D54" s="860" t="s">
        <v>620</v>
      </c>
      <c r="E54" s="860"/>
      <c r="F54" s="860"/>
      <c r="G54" s="860"/>
      <c r="H54" s="860"/>
      <c r="I54" s="860"/>
      <c r="J54" s="854">
        <v>0.92</v>
      </c>
      <c r="K54" s="855"/>
      <c r="L54" s="856"/>
    </row>
    <row r="55" spans="2:12" ht="17.25" customHeight="1">
      <c r="B55" s="427"/>
      <c r="C55" s="428"/>
      <c r="D55" s="860" t="s">
        <v>56</v>
      </c>
      <c r="E55" s="860"/>
      <c r="F55" s="860"/>
      <c r="G55" s="860"/>
      <c r="H55" s="860"/>
      <c r="I55" s="860"/>
      <c r="J55" s="854">
        <f>J51*J52*J53*J54</f>
        <v>0.60352000000000006</v>
      </c>
      <c r="K55" s="855"/>
      <c r="L55" s="856"/>
    </row>
    <row r="56" spans="2:12" ht="15" customHeight="1">
      <c r="B56" s="910" t="s">
        <v>43</v>
      </c>
      <c r="C56" s="911"/>
      <c r="D56" s="911"/>
      <c r="E56" s="911"/>
      <c r="F56" s="911"/>
      <c r="G56" s="911"/>
      <c r="H56" s="911"/>
      <c r="I56" s="911"/>
      <c r="J56" s="911"/>
      <c r="K56" s="911"/>
      <c r="L56" s="912"/>
    </row>
    <row r="57" spans="2:12" ht="30" customHeight="1">
      <c r="B57" s="462" t="s">
        <v>48</v>
      </c>
      <c r="C57" s="861" t="s">
        <v>734</v>
      </c>
      <c r="D57" s="862"/>
      <c r="E57" s="862"/>
      <c r="F57" s="862"/>
      <c r="G57" s="862"/>
      <c r="H57" s="862"/>
      <c r="I57" s="862"/>
      <c r="J57" s="862"/>
      <c r="K57" s="862"/>
      <c r="L57" s="863"/>
    </row>
    <row r="58" spans="2:12" ht="30" customHeight="1">
      <c r="B58" s="896" t="s">
        <v>95</v>
      </c>
      <c r="C58" s="896"/>
      <c r="D58" s="861" t="s">
        <v>735</v>
      </c>
      <c r="E58" s="862"/>
      <c r="F58" s="862"/>
      <c r="G58" s="862"/>
      <c r="H58" s="862"/>
      <c r="I58" s="862"/>
      <c r="J58" s="862"/>
      <c r="K58" s="862"/>
      <c r="L58" s="863"/>
    </row>
    <row r="59" spans="2:12" ht="15" customHeight="1">
      <c r="B59" s="910" t="s">
        <v>44</v>
      </c>
      <c r="C59" s="911"/>
      <c r="D59" s="911"/>
      <c r="E59" s="911"/>
      <c r="F59" s="911"/>
      <c r="G59" s="911"/>
      <c r="H59" s="911"/>
      <c r="I59" s="911"/>
      <c r="J59" s="911"/>
      <c r="K59" s="911"/>
      <c r="L59" s="912"/>
    </row>
    <row r="60" spans="2:12" ht="30" customHeight="1">
      <c r="B60" s="462" t="s">
        <v>48</v>
      </c>
      <c r="C60" s="861" t="s">
        <v>736</v>
      </c>
      <c r="D60" s="862"/>
      <c r="E60" s="862"/>
      <c r="F60" s="862"/>
      <c r="G60" s="862"/>
      <c r="H60" s="862"/>
      <c r="I60" s="862"/>
      <c r="J60" s="862"/>
      <c r="K60" s="862"/>
      <c r="L60" s="863"/>
    </row>
    <row r="61" spans="2:12" ht="30" customHeight="1">
      <c r="B61" s="896" t="s">
        <v>95</v>
      </c>
      <c r="C61" s="896"/>
      <c r="D61" s="861" t="s">
        <v>736</v>
      </c>
      <c r="E61" s="862"/>
      <c r="F61" s="862"/>
      <c r="G61" s="862"/>
      <c r="H61" s="862"/>
      <c r="I61" s="862"/>
      <c r="J61" s="862"/>
      <c r="K61" s="862"/>
      <c r="L61" s="863"/>
    </row>
    <row r="62" spans="2:12" ht="14.25" customHeight="1">
      <c r="B62" s="857" t="s">
        <v>50</v>
      </c>
      <c r="C62" s="858"/>
      <c r="D62" s="858"/>
      <c r="E62" s="858"/>
      <c r="F62" s="858"/>
      <c r="G62" s="858"/>
      <c r="H62" s="858"/>
      <c r="I62" s="858"/>
      <c r="J62" s="858"/>
      <c r="K62" s="858"/>
      <c r="L62" s="859"/>
    </row>
    <row r="63" spans="2:12" ht="17.25" customHeight="1">
      <c r="B63" s="429"/>
      <c r="C63" s="426"/>
      <c r="D63" s="860" t="s">
        <v>45</v>
      </c>
      <c r="E63" s="860"/>
      <c r="F63" s="860" t="s">
        <v>45</v>
      </c>
      <c r="G63" s="860"/>
      <c r="H63" s="860" t="s">
        <v>45</v>
      </c>
      <c r="I63" s="860"/>
      <c r="J63" s="854">
        <v>0</v>
      </c>
      <c r="K63" s="855"/>
      <c r="L63" s="856"/>
    </row>
    <row r="64" spans="2:12" ht="17.25" customHeight="1">
      <c r="B64" s="427"/>
      <c r="C64" s="428"/>
      <c r="D64" s="860" t="s">
        <v>57</v>
      </c>
      <c r="E64" s="860"/>
      <c r="F64" s="860" t="s">
        <v>57</v>
      </c>
      <c r="G64" s="860"/>
      <c r="H64" s="860" t="s">
        <v>57</v>
      </c>
      <c r="I64" s="860"/>
      <c r="J64" s="854">
        <v>0</v>
      </c>
      <c r="K64" s="855"/>
      <c r="L64" s="856"/>
    </row>
    <row r="65" spans="2:12" ht="17.25" customHeight="1">
      <c r="B65" s="427"/>
      <c r="C65" s="428"/>
      <c r="D65" s="860" t="s">
        <v>58</v>
      </c>
      <c r="E65" s="860"/>
      <c r="F65" s="860" t="s">
        <v>58</v>
      </c>
      <c r="G65" s="860"/>
      <c r="H65" s="860" t="s">
        <v>58</v>
      </c>
      <c r="I65" s="860"/>
      <c r="J65" s="854">
        <v>0</v>
      </c>
      <c r="K65" s="855"/>
      <c r="L65" s="856"/>
    </row>
    <row r="66" spans="2:12" ht="17.25" customHeight="1">
      <c r="B66" s="427"/>
      <c r="C66" s="428"/>
      <c r="D66" s="860" t="s">
        <v>59</v>
      </c>
      <c r="E66" s="860"/>
      <c r="F66" s="860" t="s">
        <v>59</v>
      </c>
      <c r="G66" s="860"/>
      <c r="H66" s="860" t="s">
        <v>59</v>
      </c>
      <c r="I66" s="860"/>
      <c r="J66" s="854">
        <v>0</v>
      </c>
      <c r="K66" s="855"/>
      <c r="L66" s="856"/>
    </row>
    <row r="67" spans="2:12" ht="17.25" customHeight="1">
      <c r="B67" s="430"/>
      <c r="C67" s="428"/>
      <c r="D67" s="860" t="s">
        <v>60</v>
      </c>
      <c r="E67" s="860"/>
      <c r="F67" s="860"/>
      <c r="G67" s="860"/>
      <c r="H67" s="860"/>
      <c r="I67" s="860"/>
      <c r="J67" s="854">
        <f>J63*J64*J65*J66</f>
        <v>0</v>
      </c>
      <c r="K67" s="855"/>
      <c r="L67" s="856"/>
    </row>
    <row r="68" spans="2:12" ht="15" customHeight="1">
      <c r="B68" s="910" t="s">
        <v>104</v>
      </c>
      <c r="C68" s="911"/>
      <c r="D68" s="911"/>
      <c r="E68" s="911"/>
      <c r="F68" s="911"/>
      <c r="G68" s="911"/>
      <c r="H68" s="911"/>
      <c r="I68" s="911"/>
      <c r="J68" s="911"/>
      <c r="K68" s="911"/>
      <c r="L68" s="912"/>
    </row>
    <row r="69" spans="2:12" ht="56.25" customHeight="1">
      <c r="B69" s="462" t="s">
        <v>202</v>
      </c>
      <c r="C69" s="861" t="s">
        <v>737</v>
      </c>
      <c r="D69" s="862"/>
      <c r="E69" s="862"/>
      <c r="F69" s="862"/>
      <c r="G69" s="862"/>
      <c r="H69" s="862"/>
      <c r="I69" s="862"/>
      <c r="J69" s="862"/>
      <c r="K69" s="862"/>
      <c r="L69" s="863"/>
    </row>
    <row r="70" spans="2:12" ht="30" customHeight="1">
      <c r="B70" s="896" t="s">
        <v>95</v>
      </c>
      <c r="C70" s="896"/>
      <c r="D70" s="861" t="s">
        <v>738</v>
      </c>
      <c r="E70" s="862"/>
      <c r="F70" s="862"/>
      <c r="G70" s="862"/>
      <c r="H70" s="862"/>
      <c r="I70" s="862"/>
      <c r="J70" s="862"/>
      <c r="K70" s="862"/>
      <c r="L70" s="863"/>
    </row>
    <row r="71" spans="2:12" ht="14.25" customHeight="1">
      <c r="B71" s="857" t="s">
        <v>51</v>
      </c>
      <c r="C71" s="858" t="s">
        <v>42</v>
      </c>
      <c r="D71" s="858"/>
      <c r="E71" s="858"/>
      <c r="F71" s="858"/>
      <c r="G71" s="858"/>
      <c r="H71" s="858"/>
      <c r="I71" s="858"/>
      <c r="J71" s="858"/>
      <c r="K71" s="858"/>
      <c r="L71" s="859"/>
    </row>
    <row r="72" spans="2:12" ht="17.25" customHeight="1">
      <c r="B72" s="429"/>
      <c r="C72" s="426"/>
      <c r="D72" s="860" t="s">
        <v>619</v>
      </c>
      <c r="E72" s="860"/>
      <c r="F72" s="860"/>
      <c r="G72" s="860"/>
      <c r="H72" s="860"/>
      <c r="I72" s="860"/>
      <c r="J72" s="854">
        <v>0.88</v>
      </c>
      <c r="K72" s="855">
        <v>0.93</v>
      </c>
      <c r="L72" s="856"/>
    </row>
    <row r="73" spans="2:12" ht="17.25" customHeight="1">
      <c r="B73" s="427"/>
      <c r="C73" s="428"/>
      <c r="D73" s="860" t="s">
        <v>99</v>
      </c>
      <c r="E73" s="860"/>
      <c r="F73" s="860"/>
      <c r="G73" s="860"/>
      <c r="H73" s="860"/>
      <c r="I73" s="860"/>
      <c r="J73" s="854">
        <v>0.6</v>
      </c>
      <c r="K73" s="855">
        <v>0.8</v>
      </c>
      <c r="L73" s="856"/>
    </row>
    <row r="74" spans="2:12" ht="17.25" customHeight="1">
      <c r="B74" s="427"/>
      <c r="C74" s="428"/>
      <c r="D74" s="860" t="s">
        <v>61</v>
      </c>
      <c r="E74" s="860"/>
      <c r="F74" s="860"/>
      <c r="G74" s="860"/>
      <c r="H74" s="860"/>
      <c r="I74" s="860"/>
      <c r="J74" s="854">
        <v>0.85</v>
      </c>
      <c r="K74" s="855">
        <v>0.84</v>
      </c>
      <c r="L74" s="856"/>
    </row>
    <row r="75" spans="2:12" ht="17.25" customHeight="1">
      <c r="B75" s="427"/>
      <c r="C75" s="428"/>
      <c r="D75" s="860" t="s">
        <v>100</v>
      </c>
      <c r="E75" s="860"/>
      <c r="F75" s="860"/>
      <c r="G75" s="860"/>
      <c r="H75" s="860"/>
      <c r="I75" s="860"/>
      <c r="J75" s="854">
        <v>1</v>
      </c>
      <c r="K75" s="855">
        <v>0</v>
      </c>
      <c r="L75" s="856"/>
    </row>
    <row r="76" spans="2:12" ht="17.25" customHeight="1">
      <c r="B76" s="427"/>
      <c r="C76" s="428"/>
      <c r="D76" s="860" t="s">
        <v>62</v>
      </c>
      <c r="E76" s="860"/>
      <c r="F76" s="860"/>
      <c r="G76" s="860"/>
      <c r="H76" s="860"/>
      <c r="I76" s="860"/>
      <c r="J76" s="854">
        <f>J72*J73*J74*J75</f>
        <v>0.44880000000000003</v>
      </c>
      <c r="K76" s="855">
        <v>0.62</v>
      </c>
      <c r="L76" s="856"/>
    </row>
    <row r="77" spans="2:12" ht="15" customHeight="1">
      <c r="B77" s="910" t="s">
        <v>106</v>
      </c>
      <c r="C77" s="911"/>
      <c r="D77" s="911"/>
      <c r="E77" s="911"/>
      <c r="F77" s="911"/>
      <c r="G77" s="911"/>
      <c r="H77" s="911"/>
      <c r="I77" s="911"/>
      <c r="J77" s="911"/>
      <c r="K77" s="911"/>
      <c r="L77" s="912"/>
    </row>
    <row r="78" spans="2:12" ht="30" customHeight="1">
      <c r="B78" s="462" t="s">
        <v>48</v>
      </c>
      <c r="C78" s="861" t="s">
        <v>739</v>
      </c>
      <c r="D78" s="862"/>
      <c r="E78" s="862"/>
      <c r="F78" s="862"/>
      <c r="G78" s="862"/>
      <c r="H78" s="862"/>
      <c r="I78" s="862"/>
      <c r="J78" s="862"/>
      <c r="K78" s="862"/>
      <c r="L78" s="863"/>
    </row>
    <row r="79" spans="2:12" ht="30" customHeight="1">
      <c r="B79" s="896" t="s">
        <v>95</v>
      </c>
      <c r="C79" s="896"/>
      <c r="D79" s="861" t="s">
        <v>740</v>
      </c>
      <c r="E79" s="862"/>
      <c r="F79" s="862"/>
      <c r="G79" s="862"/>
      <c r="H79" s="862"/>
      <c r="I79" s="862"/>
      <c r="J79" s="862"/>
      <c r="K79" s="862"/>
      <c r="L79" s="863"/>
    </row>
    <row r="80" spans="2:12">
      <c r="B80" s="431"/>
      <c r="C80" s="431"/>
      <c r="D80" s="431"/>
      <c r="E80" s="431"/>
      <c r="F80" s="432"/>
      <c r="G80" s="431"/>
      <c r="H80" s="433"/>
      <c r="I80" s="433"/>
      <c r="J80" s="434"/>
      <c r="K80" s="434"/>
      <c r="L80" s="435"/>
    </row>
    <row r="81" spans="2:12" ht="17.25">
      <c r="B81" s="936" t="s">
        <v>204</v>
      </c>
      <c r="C81" s="938"/>
      <c r="D81" s="938"/>
      <c r="E81" s="973" t="s">
        <v>203</v>
      </c>
      <c r="F81" s="973"/>
      <c r="G81" s="610">
        <v>28.96</v>
      </c>
      <c r="H81" s="936" t="s">
        <v>626</v>
      </c>
      <c r="I81" s="937"/>
      <c r="J81" s="594" t="s">
        <v>627</v>
      </c>
      <c r="K81" s="842">
        <v>1439.16</v>
      </c>
      <c r="L81" s="843"/>
    </row>
    <row r="82" spans="2:12" ht="8.4499999999999993" customHeight="1">
      <c r="B82" s="90"/>
      <c r="C82" s="90"/>
      <c r="D82" s="90"/>
      <c r="E82" s="90"/>
      <c r="F82" s="91"/>
      <c r="G82" s="90"/>
      <c r="H82" s="4"/>
      <c r="I82" s="4"/>
      <c r="J82" s="92"/>
      <c r="K82" s="107"/>
    </row>
    <row r="83" spans="2:12" ht="49.5" customHeight="1">
      <c r="B83" s="934" t="s">
        <v>673</v>
      </c>
      <c r="C83" s="935"/>
      <c r="D83" s="935"/>
      <c r="E83" s="935"/>
      <c r="F83" s="935"/>
      <c r="G83" s="935"/>
      <c r="H83" s="935"/>
      <c r="I83" s="935"/>
      <c r="J83" s="935"/>
      <c r="K83" s="935"/>
    </row>
    <row r="84" spans="2:12" ht="63" customHeight="1">
      <c r="B84" s="934" t="s">
        <v>674</v>
      </c>
      <c r="C84" s="935"/>
      <c r="D84" s="935"/>
      <c r="E84" s="935"/>
      <c r="F84" s="935"/>
      <c r="G84" s="935"/>
      <c r="H84" s="935"/>
      <c r="I84" s="935"/>
      <c r="J84" s="935"/>
      <c r="K84" s="935"/>
    </row>
    <row r="85" spans="2:12" ht="26.25">
      <c r="B85" s="31"/>
      <c r="C85" s="4"/>
      <c r="D85" s="4"/>
      <c r="E85" s="4"/>
      <c r="F85" s="4"/>
      <c r="G85" s="4"/>
      <c r="H85" s="4"/>
      <c r="I85" s="4"/>
      <c r="J85" s="4"/>
      <c r="K85" s="3"/>
    </row>
    <row r="86" spans="2:12">
      <c r="B86" s="839" t="s">
        <v>64</v>
      </c>
      <c r="C86" s="840"/>
      <c r="D86" s="840"/>
      <c r="E86" s="840"/>
      <c r="F86" s="840"/>
      <c r="G86" s="840"/>
      <c r="H86" s="840"/>
      <c r="I86" s="840"/>
      <c r="J86" s="840"/>
      <c r="K86" s="840"/>
      <c r="L86" s="841"/>
    </row>
    <row r="87" spans="2:12" s="33" customFormat="1">
      <c r="B87" s="108"/>
      <c r="C87" s="16"/>
      <c r="D87" s="16"/>
      <c r="E87" s="16"/>
      <c r="F87" s="16"/>
      <c r="G87" s="16"/>
      <c r="H87" s="16"/>
      <c r="I87" s="16"/>
      <c r="J87" s="16"/>
      <c r="K87" s="109"/>
    </row>
    <row r="88" spans="2:12" ht="34.5" customHeight="1">
      <c r="B88" s="844" t="s">
        <v>205</v>
      </c>
      <c r="C88" s="845"/>
      <c r="D88" s="845"/>
      <c r="E88" s="845"/>
      <c r="F88" s="845"/>
      <c r="G88" s="845"/>
      <c r="H88" s="845"/>
      <c r="I88" s="845"/>
      <c r="J88" s="845"/>
      <c r="K88" s="845"/>
      <c r="L88" s="846"/>
    </row>
    <row r="89" spans="2:12" ht="37.5" customHeight="1">
      <c r="B89" s="926" t="s">
        <v>63</v>
      </c>
      <c r="C89" s="926"/>
      <c r="D89" s="898" t="s">
        <v>218</v>
      </c>
      <c r="E89" s="899"/>
      <c r="F89" s="110" t="s">
        <v>72</v>
      </c>
      <c r="G89" s="111" t="s">
        <v>31</v>
      </c>
      <c r="H89" s="110" t="s">
        <v>32</v>
      </c>
      <c r="I89" s="110" t="s">
        <v>639</v>
      </c>
      <c r="J89" s="852" t="s">
        <v>33</v>
      </c>
      <c r="K89" s="853"/>
    </row>
    <row r="90" spans="2:12" ht="20.25" customHeight="1">
      <c r="B90" s="851" t="s">
        <v>66</v>
      </c>
      <c r="C90" s="851"/>
      <c r="D90" s="850"/>
      <c r="E90" s="850"/>
      <c r="F90" s="437"/>
      <c r="G90" s="438"/>
      <c r="H90" s="437"/>
      <c r="I90" s="439"/>
      <c r="J90" s="847">
        <f>SUM(D90:I90)</f>
        <v>0</v>
      </c>
      <c r="K90" s="848"/>
      <c r="L90" s="849"/>
    </row>
    <row r="91" spans="2:12" ht="20.25" customHeight="1">
      <c r="B91" s="851" t="s">
        <v>34</v>
      </c>
      <c r="C91" s="851"/>
      <c r="D91" s="850">
        <f>815.69/3.6*1000</f>
        <v>226580.55555555559</v>
      </c>
      <c r="E91" s="850"/>
      <c r="F91" s="606">
        <f>55.3/3.6*1000</f>
        <v>15361.111111111111</v>
      </c>
      <c r="G91" s="438"/>
      <c r="H91" s="437"/>
      <c r="I91" s="437"/>
      <c r="J91" s="847">
        <f t="shared" ref="J91:J98" si="1">SUM(D91:I91)</f>
        <v>241941.66666666672</v>
      </c>
      <c r="K91" s="848"/>
      <c r="L91" s="849"/>
    </row>
    <row r="92" spans="2:12" ht="20.25" customHeight="1">
      <c r="B92" s="851" t="s">
        <v>67</v>
      </c>
      <c r="C92" s="851"/>
      <c r="D92" s="850"/>
      <c r="E92" s="850"/>
      <c r="F92" s="440"/>
      <c r="G92" s="438"/>
      <c r="H92" s="437"/>
      <c r="I92" s="437"/>
      <c r="J92" s="847">
        <f t="shared" si="1"/>
        <v>0</v>
      </c>
      <c r="K92" s="848"/>
      <c r="L92" s="849"/>
    </row>
    <row r="93" spans="2:12" ht="20.25" customHeight="1">
      <c r="B93" s="851" t="s">
        <v>68</v>
      </c>
      <c r="C93" s="851"/>
      <c r="D93" s="850"/>
      <c r="E93" s="850"/>
      <c r="F93" s="440"/>
      <c r="G93" s="438"/>
      <c r="H93" s="437"/>
      <c r="I93" s="437"/>
      <c r="J93" s="847">
        <f t="shared" si="1"/>
        <v>0</v>
      </c>
      <c r="K93" s="848"/>
      <c r="L93" s="849"/>
    </row>
    <row r="94" spans="2:12" ht="20.25" customHeight="1">
      <c r="B94" s="851" t="s">
        <v>69</v>
      </c>
      <c r="C94" s="851"/>
      <c r="D94" s="850"/>
      <c r="E94" s="850"/>
      <c r="F94" s="440"/>
      <c r="G94" s="438"/>
      <c r="H94" s="437"/>
      <c r="I94" s="437"/>
      <c r="J94" s="847">
        <f t="shared" si="1"/>
        <v>0</v>
      </c>
      <c r="K94" s="848"/>
      <c r="L94" s="849"/>
    </row>
    <row r="95" spans="2:12" ht="20.25" customHeight="1">
      <c r="B95" s="851" t="s">
        <v>70</v>
      </c>
      <c r="C95" s="851"/>
      <c r="D95" s="850"/>
      <c r="E95" s="850"/>
      <c r="F95" s="440"/>
      <c r="G95" s="438"/>
      <c r="H95" s="437"/>
      <c r="I95" s="437"/>
      <c r="J95" s="847">
        <f t="shared" si="1"/>
        <v>0</v>
      </c>
      <c r="K95" s="848"/>
      <c r="L95" s="849"/>
    </row>
    <row r="96" spans="2:12" ht="61.5" customHeight="1">
      <c r="B96" s="897" t="s">
        <v>683</v>
      </c>
      <c r="C96" s="851"/>
      <c r="D96" s="850"/>
      <c r="E96" s="850"/>
      <c r="F96" s="440"/>
      <c r="G96" s="438"/>
      <c r="H96" s="437"/>
      <c r="I96" s="437"/>
      <c r="J96" s="847">
        <f t="shared" si="1"/>
        <v>0</v>
      </c>
      <c r="K96" s="848"/>
      <c r="L96" s="849"/>
    </row>
    <row r="97" spans="2:12" ht="39" customHeight="1">
      <c r="B97" s="897" t="s">
        <v>649</v>
      </c>
      <c r="C97" s="851"/>
      <c r="D97" s="850"/>
      <c r="E97" s="850"/>
      <c r="F97" s="440"/>
      <c r="G97" s="438"/>
      <c r="H97" s="437"/>
      <c r="I97" s="437"/>
      <c r="J97" s="847">
        <f t="shared" si="1"/>
        <v>0</v>
      </c>
      <c r="K97" s="848"/>
      <c r="L97" s="849"/>
    </row>
    <row r="98" spans="2:12" ht="58.9" customHeight="1">
      <c r="B98" s="917" t="s">
        <v>71</v>
      </c>
      <c r="C98" s="918"/>
      <c r="D98" s="850"/>
      <c r="E98" s="850"/>
      <c r="F98" s="440"/>
      <c r="G98" s="438"/>
      <c r="H98" s="437">
        <v>41682.959999999999</v>
      </c>
      <c r="I98" s="437">
        <v>2632.82</v>
      </c>
      <c r="J98" s="847">
        <f t="shared" si="1"/>
        <v>44315.78</v>
      </c>
      <c r="K98" s="848"/>
      <c r="L98" s="849"/>
    </row>
    <row r="99" spans="2:12" ht="90.75" customHeight="1">
      <c r="B99" s="917" t="s">
        <v>675</v>
      </c>
      <c r="C99" s="918"/>
      <c r="D99" s="850"/>
      <c r="E99" s="850"/>
      <c r="F99" s="440"/>
      <c r="G99" s="438"/>
      <c r="H99" s="437"/>
      <c r="I99" s="437"/>
      <c r="J99" s="847">
        <f>SUM(D99:I99)</f>
        <v>0</v>
      </c>
      <c r="K99" s="848"/>
      <c r="L99" s="849"/>
    </row>
    <row r="100" spans="2:12" ht="19.5" customHeight="1">
      <c r="B100" s="927" t="s">
        <v>632</v>
      </c>
      <c r="C100" s="928"/>
      <c r="D100" s="928"/>
      <c r="E100" s="928"/>
      <c r="F100" s="928"/>
      <c r="G100" s="928"/>
      <c r="H100" s="928"/>
      <c r="I100" s="929"/>
      <c r="J100" s="919">
        <f>SUM(J90:K99)</f>
        <v>286257.44666666671</v>
      </c>
      <c r="K100" s="920"/>
      <c r="L100" s="921"/>
    </row>
    <row r="101" spans="2:12" ht="19.5" customHeight="1">
      <c r="B101" s="927" t="s">
        <v>633</v>
      </c>
      <c r="C101" s="928"/>
      <c r="D101" s="928"/>
      <c r="E101" s="928"/>
      <c r="F101" s="928"/>
      <c r="G101" s="928"/>
      <c r="H101" s="928"/>
      <c r="I101" s="929"/>
      <c r="J101" s="919">
        <f>1.1*(D91+F91)+3*(H98+I98)</f>
        <v>399083.17333333346</v>
      </c>
      <c r="K101" s="920"/>
      <c r="L101" s="921"/>
    </row>
    <row r="102" spans="2:12" ht="19.5" customHeight="1">
      <c r="B102" s="595"/>
      <c r="C102" s="595"/>
      <c r="D102" s="595"/>
      <c r="E102" s="595"/>
      <c r="F102" s="595"/>
      <c r="G102" s="595"/>
      <c r="H102" s="595"/>
      <c r="I102" s="595"/>
      <c r="J102" s="596"/>
      <c r="K102" s="596"/>
      <c r="L102" s="596"/>
    </row>
    <row r="103" spans="2:12" ht="44.25" customHeight="1">
      <c r="B103" s="900" t="s">
        <v>682</v>
      </c>
      <c r="C103" s="900"/>
      <c r="D103" s="900"/>
      <c r="E103" s="900"/>
      <c r="F103" s="900"/>
      <c r="G103" s="900"/>
      <c r="H103" s="900"/>
      <c r="I103" s="900"/>
      <c r="J103" s="900"/>
      <c r="K103" s="900"/>
      <c r="L103" s="900"/>
    </row>
    <row r="104" spans="2:12" ht="37.5" customHeight="1">
      <c r="B104" s="985" t="s">
        <v>681</v>
      </c>
      <c r="C104" s="985"/>
      <c r="D104" s="985"/>
      <c r="E104" s="985"/>
      <c r="F104" s="985"/>
      <c r="G104" s="985"/>
      <c r="H104" s="985"/>
      <c r="I104" s="985"/>
      <c r="J104" s="985"/>
      <c r="K104" s="985"/>
    </row>
    <row r="105" spans="2:12" ht="24" customHeight="1">
      <c r="B105" s="597"/>
      <c r="C105" s="597"/>
      <c r="D105" s="597"/>
      <c r="E105" s="597"/>
      <c r="F105" s="597"/>
      <c r="G105" s="597"/>
      <c r="H105" s="597"/>
      <c r="I105" s="597"/>
      <c r="J105" s="597"/>
      <c r="K105" s="597"/>
    </row>
    <row r="106" spans="2:12">
      <c r="B106" s="839" t="s">
        <v>638</v>
      </c>
      <c r="C106" s="840"/>
      <c r="D106" s="840"/>
      <c r="E106" s="840"/>
      <c r="F106" s="840"/>
      <c r="G106" s="840"/>
      <c r="H106" s="840"/>
      <c r="I106" s="840"/>
      <c r="J106" s="840"/>
      <c r="K106" s="840"/>
      <c r="L106" s="841"/>
    </row>
    <row r="107" spans="2:12" s="33" customFormat="1">
      <c r="B107" s="16"/>
      <c r="C107" s="16"/>
      <c r="D107" s="16"/>
      <c r="E107" s="16"/>
      <c r="F107" s="16"/>
      <c r="G107" s="16"/>
      <c r="H107" s="16"/>
      <c r="I107" s="16"/>
      <c r="J107" s="16"/>
      <c r="K107" s="16"/>
    </row>
    <row r="108" spans="2:12" ht="16.5">
      <c r="B108" s="839" t="s">
        <v>650</v>
      </c>
      <c r="C108" s="840"/>
      <c r="D108" s="840"/>
      <c r="E108" s="840"/>
      <c r="F108" s="840"/>
      <c r="G108" s="840"/>
      <c r="H108" s="840"/>
      <c r="I108" s="840"/>
      <c r="J108" s="840"/>
      <c r="K108" s="840"/>
      <c r="L108" s="841"/>
    </row>
    <row r="109" spans="2:12" ht="36" customHeight="1">
      <c r="B109" s="989"/>
      <c r="C109" s="989"/>
      <c r="D109" s="960" t="s">
        <v>65</v>
      </c>
      <c r="E109" s="960"/>
      <c r="F109" s="14" t="s">
        <v>72</v>
      </c>
      <c r="G109" s="14" t="s">
        <v>31</v>
      </c>
      <c r="H109" s="14" t="s">
        <v>32</v>
      </c>
      <c r="I109" s="14" t="s">
        <v>648</v>
      </c>
      <c r="J109" s="901" t="s">
        <v>33</v>
      </c>
      <c r="K109" s="902"/>
      <c r="L109" s="903"/>
    </row>
    <row r="110" spans="2:12" ht="18">
      <c r="B110" s="916" t="s">
        <v>636</v>
      </c>
      <c r="C110" s="916"/>
      <c r="D110" s="850">
        <f>D115*J55</f>
        <v>95.017855477423581</v>
      </c>
      <c r="E110" s="850"/>
      <c r="F110" s="437">
        <f>F115*J76</f>
        <v>4.7903406616822775</v>
      </c>
      <c r="G110" s="437">
        <v>0</v>
      </c>
      <c r="H110" s="437">
        <f>H115</f>
        <v>28.963395313933127</v>
      </c>
      <c r="I110" s="437">
        <f>I115</f>
        <v>1.829414380610912</v>
      </c>
      <c r="J110" s="847">
        <f>SUM(D110:I110)</f>
        <v>130.60100583364988</v>
      </c>
      <c r="K110" s="848"/>
      <c r="L110" s="849"/>
    </row>
    <row r="111" spans="2:12">
      <c r="B111" s="916" t="s">
        <v>35</v>
      </c>
      <c r="C111" s="916"/>
      <c r="D111" s="913">
        <f>IF(J$110&lt;&gt;0,D110/J$110,"")</f>
        <v>0.72754306041448458</v>
      </c>
      <c r="E111" s="913"/>
      <c r="F111" s="442">
        <f>IF(J110&lt;&gt;0,F110/$J$110,"")</f>
        <v>3.6679201902808219E-2</v>
      </c>
      <c r="G111" s="442">
        <f>IF(J110&lt;&gt;0,G110/J$110,"")</f>
        <v>0</v>
      </c>
      <c r="H111" s="442">
        <f>IF(J110&lt;&gt;0,H110/J$110,"")</f>
        <v>0.22177007848488248</v>
      </c>
      <c r="I111" s="441">
        <f>IF(J110&lt;&gt;0,I110/J$110,"")</f>
        <v>1.4007659197824922E-2</v>
      </c>
      <c r="J111" s="847">
        <f>SUM(D111:I111)</f>
        <v>1.0000000000000002</v>
      </c>
      <c r="K111" s="848"/>
      <c r="L111" s="849"/>
    </row>
    <row r="112" spans="2:12">
      <c r="B112" s="9"/>
      <c r="C112" s="9"/>
      <c r="D112" s="10"/>
      <c r="E112" s="10"/>
      <c r="F112" s="10"/>
      <c r="G112" s="34"/>
      <c r="H112" s="10"/>
      <c r="I112" s="10"/>
      <c r="J112" s="10"/>
      <c r="K112" s="10"/>
    </row>
    <row r="113" spans="2:12" ht="16.5">
      <c r="B113" s="910" t="s">
        <v>651</v>
      </c>
      <c r="C113" s="911"/>
      <c r="D113" s="911"/>
      <c r="E113" s="911"/>
      <c r="F113" s="911"/>
      <c r="G113" s="911"/>
      <c r="H113" s="911"/>
      <c r="I113" s="911"/>
      <c r="J113" s="911"/>
      <c r="K113" s="911"/>
      <c r="L113" s="912"/>
    </row>
    <row r="114" spans="2:12" ht="33" customHeight="1">
      <c r="B114" s="914"/>
      <c r="C114" s="914"/>
      <c r="D114" s="990" t="s">
        <v>65</v>
      </c>
      <c r="E114" s="990"/>
      <c r="F114" s="463" t="s">
        <v>72</v>
      </c>
      <c r="G114" s="464" t="s">
        <v>31</v>
      </c>
      <c r="H114" s="463" t="s">
        <v>32</v>
      </c>
      <c r="I114" s="463" t="s">
        <v>647</v>
      </c>
      <c r="J114" s="904" t="s">
        <v>33</v>
      </c>
      <c r="K114" s="905"/>
      <c r="L114" s="906"/>
    </row>
    <row r="115" spans="2:12" ht="18">
      <c r="B115" s="823" t="s">
        <v>635</v>
      </c>
      <c r="C115" s="823"/>
      <c r="D115" s="850">
        <f>D91/K81</f>
        <v>157.43944770251784</v>
      </c>
      <c r="E115" s="850"/>
      <c r="F115" s="437">
        <f>F91/K81</f>
        <v>10.673664575940903</v>
      </c>
      <c r="G115" s="437">
        <v>0</v>
      </c>
      <c r="H115" s="437">
        <f>H98/K81</f>
        <v>28.963395313933127</v>
      </c>
      <c r="I115" s="437">
        <f>I98/K81</f>
        <v>1.829414380610912</v>
      </c>
      <c r="J115" s="922">
        <f>SUM(D115:I115)</f>
        <v>198.90592197300276</v>
      </c>
      <c r="K115" s="923"/>
      <c r="L115" s="924"/>
    </row>
    <row r="116" spans="2:12">
      <c r="B116" s="823" t="s">
        <v>35</v>
      </c>
      <c r="C116" s="823"/>
      <c r="D116" s="913">
        <f>IF(J115&lt;&gt;0,D115/J$115,"")</f>
        <v>0.79152720110508767</v>
      </c>
      <c r="E116" s="913"/>
      <c r="F116" s="442">
        <f>IF(J115&lt;&gt;0,F115/J$115,"")</f>
        <v>5.3661874267321337E-2</v>
      </c>
      <c r="G116" s="442">
        <f>IF(J115&lt;&gt;0,G115/J$115,"")</f>
        <v>0</v>
      </c>
      <c r="H116" s="442">
        <f>IF(J115&lt;&gt;0,H115/J$115,"")</f>
        <v>0.145613539439335</v>
      </c>
      <c r="I116" s="442">
        <f>IF(J115&lt;&gt;0,I115/J$115,"")</f>
        <v>9.1973851882560641E-3</v>
      </c>
      <c r="J116" s="922">
        <f>SUM(D116:I116)</f>
        <v>1</v>
      </c>
      <c r="K116" s="923"/>
      <c r="L116" s="924"/>
    </row>
    <row r="117" spans="2:12">
      <c r="B117" s="443"/>
      <c r="C117" s="443"/>
      <c r="D117" s="444"/>
      <c r="E117" s="444"/>
      <c r="F117" s="444"/>
      <c r="G117" s="445"/>
      <c r="H117" s="444"/>
      <c r="I117" s="444"/>
      <c r="J117" s="444"/>
      <c r="K117" s="444"/>
      <c r="L117" s="435"/>
    </row>
    <row r="118" spans="2:12" ht="16.5">
      <c r="B118" s="954" t="s">
        <v>652</v>
      </c>
      <c r="C118" s="955"/>
      <c r="D118" s="955"/>
      <c r="E118" s="955"/>
      <c r="F118" s="955"/>
      <c r="G118" s="955"/>
      <c r="H118" s="955"/>
      <c r="I118" s="955"/>
      <c r="J118" s="955"/>
      <c r="K118" s="955"/>
      <c r="L118" s="956"/>
    </row>
    <row r="119" spans="2:12" ht="32.25" customHeight="1">
      <c r="B119" s="915"/>
      <c r="C119" s="915"/>
      <c r="D119" s="953" t="s">
        <v>65</v>
      </c>
      <c r="E119" s="953"/>
      <c r="F119" s="446" t="s">
        <v>72</v>
      </c>
      <c r="G119" s="447" t="s">
        <v>31</v>
      </c>
      <c r="H119" s="446" t="s">
        <v>32</v>
      </c>
      <c r="I119" s="446" t="s">
        <v>647</v>
      </c>
      <c r="J119" s="907" t="s">
        <v>33</v>
      </c>
      <c r="K119" s="908"/>
      <c r="L119" s="909"/>
    </row>
    <row r="120" spans="2:12" ht="18">
      <c r="B120" s="823" t="s">
        <v>637</v>
      </c>
      <c r="C120" s="823"/>
      <c r="D120" s="850">
        <f>D115*1.1</f>
        <v>173.18339247276964</v>
      </c>
      <c r="E120" s="850"/>
      <c r="F120" s="437">
        <f>F115*1.1</f>
        <v>11.741031033534993</v>
      </c>
      <c r="G120" s="437">
        <v>0</v>
      </c>
      <c r="H120" s="437">
        <f>H115*3</f>
        <v>86.890185941799388</v>
      </c>
      <c r="I120" s="437">
        <f>I115*3</f>
        <v>5.4882431418327364</v>
      </c>
      <c r="J120" s="974">
        <f>SUM(D120:I120)</f>
        <v>277.30285258993678</v>
      </c>
      <c r="K120" s="975"/>
      <c r="L120" s="976"/>
    </row>
    <row r="121" spans="2:12">
      <c r="B121" s="823" t="s">
        <v>35</v>
      </c>
      <c r="C121" s="823"/>
      <c r="D121" s="913">
        <f>IF(J120&lt;&gt;0,D120/J$120,"")</f>
        <v>0.62452798756046557</v>
      </c>
      <c r="E121" s="913"/>
      <c r="F121" s="442">
        <f>IF(J120&lt;&gt;0,F120/$J$120,"")</f>
        <v>4.2340101891764931E-2</v>
      </c>
      <c r="G121" s="442">
        <f>IF(J120&lt;&gt;0,G120/$J$120,"")</f>
        <v>0</v>
      </c>
      <c r="H121" s="442">
        <f>IF(J120&lt;&gt;0,H120/$J$120,"")</f>
        <v>0.31334039707946587</v>
      </c>
      <c r="I121" s="442">
        <f>IF(J120&lt;&gt;0,I120/$J$120,"")</f>
        <v>1.979151346830358E-2</v>
      </c>
      <c r="J121" s="922">
        <f>SUM(D121:I121)</f>
        <v>1</v>
      </c>
      <c r="K121" s="923"/>
      <c r="L121" s="924"/>
    </row>
    <row r="122" spans="2:12">
      <c r="B122" s="29"/>
      <c r="C122" s="29"/>
      <c r="D122" s="29"/>
      <c r="E122" s="29"/>
      <c r="F122" s="29"/>
      <c r="G122" s="29"/>
      <c r="H122" s="29"/>
      <c r="I122" s="29"/>
      <c r="J122" s="29"/>
      <c r="K122" s="29"/>
    </row>
    <row r="123" spans="2:12">
      <c r="B123" s="879" t="s">
        <v>219</v>
      </c>
      <c r="C123" s="881"/>
      <c r="D123" s="986">
        <f>D120+F120</f>
        <v>184.92442350630463</v>
      </c>
      <c r="E123" s="988"/>
      <c r="F123" s="987"/>
      <c r="G123" s="592">
        <f>G120</f>
        <v>0</v>
      </c>
      <c r="H123" s="986">
        <f>H120+I120</f>
        <v>92.378429083632128</v>
      </c>
      <c r="I123" s="987"/>
    </row>
    <row r="124" spans="2:12" ht="16.5">
      <c r="B124" s="879" t="s">
        <v>147</v>
      </c>
      <c r="C124" s="881"/>
      <c r="D124" s="850">
        <v>45</v>
      </c>
      <c r="E124" s="850"/>
      <c r="F124" s="850"/>
      <c r="G124" s="850"/>
      <c r="H124" s="850"/>
      <c r="I124" s="850"/>
    </row>
    <row r="125" spans="2:12" ht="40.5" customHeight="1">
      <c r="B125" s="900" t="s">
        <v>645</v>
      </c>
      <c r="C125" s="900"/>
      <c r="D125" s="900"/>
      <c r="E125" s="900"/>
      <c r="F125" s="900"/>
      <c r="G125" s="900"/>
      <c r="H125" s="900"/>
      <c r="I125" s="900"/>
      <c r="J125" s="900"/>
      <c r="K125" s="900"/>
      <c r="L125" s="900"/>
    </row>
    <row r="126" spans="2:12" ht="20.25" customHeight="1">
      <c r="B126" s="925" t="s">
        <v>646</v>
      </c>
      <c r="C126" s="925"/>
      <c r="D126" s="925"/>
      <c r="E126" s="925"/>
      <c r="F126" s="925"/>
      <c r="G126" s="925"/>
      <c r="H126" s="925"/>
      <c r="I126" s="925"/>
      <c r="J126" s="925"/>
      <c r="K126" s="925"/>
      <c r="L126" s="925"/>
    </row>
    <row r="128" spans="2:12">
      <c r="K128" s="3"/>
    </row>
    <row r="129" spans="2:12" ht="15" customHeight="1">
      <c r="B129" s="824" t="s">
        <v>73</v>
      </c>
      <c r="C129" s="825"/>
      <c r="D129" s="825"/>
      <c r="E129" s="825"/>
      <c r="F129" s="825"/>
      <c r="G129" s="825"/>
      <c r="H129" s="825"/>
      <c r="I129" s="825"/>
      <c r="J129" s="825"/>
      <c r="K129" s="825"/>
      <c r="L129" s="826"/>
    </row>
    <row r="130" spans="2:12">
      <c r="B130" s="9"/>
      <c r="C130" s="9"/>
      <c r="D130" s="9"/>
      <c r="E130" s="9"/>
      <c r="F130" s="9"/>
      <c r="G130" s="9"/>
      <c r="H130" s="9"/>
      <c r="I130" s="9"/>
      <c r="J130" s="9"/>
      <c r="K130" s="9"/>
    </row>
    <row r="131" spans="2:12">
      <c r="B131" s="822" t="s">
        <v>81</v>
      </c>
      <c r="C131" s="822"/>
      <c r="D131" s="822"/>
      <c r="E131" s="822"/>
      <c r="F131" s="822"/>
      <c r="G131" s="822"/>
      <c r="H131" s="822"/>
      <c r="I131" s="822"/>
      <c r="J131" s="822"/>
      <c r="K131" s="822"/>
      <c r="L131" s="822"/>
    </row>
    <row r="132" spans="2:12" ht="15" customHeight="1">
      <c r="B132" s="823" t="s">
        <v>741</v>
      </c>
      <c r="C132" s="823"/>
      <c r="D132" s="823"/>
      <c r="E132" s="823"/>
      <c r="F132" s="823"/>
      <c r="G132" s="823"/>
      <c r="H132" s="823"/>
      <c r="I132" s="823"/>
      <c r="J132" s="823"/>
      <c r="K132" s="823"/>
      <c r="L132" s="823"/>
    </row>
    <row r="133" spans="2:12" ht="15" customHeight="1">
      <c r="B133" s="823"/>
      <c r="C133" s="823"/>
      <c r="D133" s="823"/>
      <c r="E133" s="823"/>
      <c r="F133" s="823"/>
      <c r="G133" s="823"/>
      <c r="H133" s="823"/>
      <c r="I133" s="823"/>
      <c r="J133" s="823"/>
      <c r="K133" s="823"/>
      <c r="L133" s="823"/>
    </row>
    <row r="134" spans="2:12" ht="15" customHeight="1">
      <c r="B134" s="823"/>
      <c r="C134" s="823"/>
      <c r="D134" s="823"/>
      <c r="E134" s="823"/>
      <c r="F134" s="823"/>
      <c r="G134" s="823"/>
      <c r="H134" s="823"/>
      <c r="I134" s="823"/>
      <c r="J134" s="823"/>
      <c r="K134" s="823"/>
      <c r="L134" s="823"/>
    </row>
    <row r="135" spans="2:12" ht="15" customHeight="1">
      <c r="B135" s="823"/>
      <c r="C135" s="823"/>
      <c r="D135" s="823"/>
      <c r="E135" s="823"/>
      <c r="F135" s="823"/>
      <c r="G135" s="823"/>
      <c r="H135" s="823"/>
      <c r="I135" s="823"/>
      <c r="J135" s="823"/>
      <c r="K135" s="823"/>
      <c r="L135" s="823"/>
    </row>
    <row r="136" spans="2:12" ht="15" customHeight="1">
      <c r="B136" s="823"/>
      <c r="C136" s="823"/>
      <c r="D136" s="823"/>
      <c r="E136" s="823"/>
      <c r="F136" s="823"/>
      <c r="G136" s="823"/>
      <c r="H136" s="823"/>
      <c r="I136" s="823"/>
      <c r="J136" s="823"/>
      <c r="K136" s="823"/>
      <c r="L136" s="823"/>
    </row>
    <row r="137" spans="2:12">
      <c r="B137" s="443"/>
      <c r="C137" s="448"/>
      <c r="D137" s="448"/>
      <c r="E137" s="448"/>
      <c r="F137" s="448"/>
      <c r="G137" s="448"/>
      <c r="H137" s="449"/>
      <c r="I137" s="449"/>
      <c r="J137" s="449"/>
      <c r="K137" s="449"/>
      <c r="L137" s="435"/>
    </row>
    <row r="138" spans="2:12">
      <c r="B138" s="822" t="s">
        <v>82</v>
      </c>
      <c r="C138" s="822"/>
      <c r="D138" s="822"/>
      <c r="E138" s="822"/>
      <c r="F138" s="822"/>
      <c r="G138" s="822"/>
      <c r="H138" s="822"/>
      <c r="I138" s="822"/>
      <c r="J138" s="822"/>
      <c r="K138" s="822"/>
      <c r="L138" s="822"/>
    </row>
    <row r="139" spans="2:12">
      <c r="B139" s="823" t="s">
        <v>742</v>
      </c>
      <c r="C139" s="823"/>
      <c r="D139" s="823"/>
      <c r="E139" s="823"/>
      <c r="F139" s="823"/>
      <c r="G139" s="823"/>
      <c r="H139" s="823"/>
      <c r="I139" s="823"/>
      <c r="J139" s="823"/>
      <c r="K139" s="823"/>
      <c r="L139" s="823"/>
    </row>
    <row r="140" spans="2:12">
      <c r="B140" s="823"/>
      <c r="C140" s="823"/>
      <c r="D140" s="823"/>
      <c r="E140" s="823"/>
      <c r="F140" s="823"/>
      <c r="G140" s="823"/>
      <c r="H140" s="823"/>
      <c r="I140" s="823"/>
      <c r="J140" s="823"/>
      <c r="K140" s="823"/>
      <c r="L140" s="823"/>
    </row>
    <row r="141" spans="2:12">
      <c r="B141" s="823"/>
      <c r="C141" s="823"/>
      <c r="D141" s="823"/>
      <c r="E141" s="823"/>
      <c r="F141" s="823"/>
      <c r="G141" s="823"/>
      <c r="H141" s="823"/>
      <c r="I141" s="823"/>
      <c r="J141" s="823"/>
      <c r="K141" s="823"/>
      <c r="L141" s="823"/>
    </row>
    <row r="142" spans="2:12">
      <c r="B142" s="823"/>
      <c r="C142" s="823"/>
      <c r="D142" s="823"/>
      <c r="E142" s="823"/>
      <c r="F142" s="823"/>
      <c r="G142" s="823"/>
      <c r="H142" s="823"/>
      <c r="I142" s="823"/>
      <c r="J142" s="823"/>
      <c r="K142" s="823"/>
      <c r="L142" s="823"/>
    </row>
    <row r="143" spans="2:12">
      <c r="B143" s="823"/>
      <c r="C143" s="823"/>
      <c r="D143" s="823"/>
      <c r="E143" s="823"/>
      <c r="F143" s="823"/>
      <c r="G143" s="823"/>
      <c r="H143" s="823"/>
      <c r="I143" s="823"/>
      <c r="J143" s="823"/>
      <c r="K143" s="823"/>
      <c r="L143" s="823"/>
    </row>
    <row r="144" spans="2:12">
      <c r="B144" s="443"/>
      <c r="C144" s="448"/>
      <c r="D144" s="448"/>
      <c r="E144" s="448"/>
      <c r="F144" s="448"/>
      <c r="G144" s="448"/>
      <c r="H144" s="448"/>
      <c r="I144" s="448"/>
      <c r="J144" s="448"/>
      <c r="K144" s="448"/>
      <c r="L144" s="435"/>
    </row>
    <row r="145" spans="2:12">
      <c r="B145" s="822" t="s">
        <v>83</v>
      </c>
      <c r="C145" s="822"/>
      <c r="D145" s="822"/>
      <c r="E145" s="822"/>
      <c r="F145" s="822"/>
      <c r="G145" s="822"/>
      <c r="H145" s="822"/>
      <c r="I145" s="822"/>
      <c r="J145" s="822"/>
      <c r="K145" s="822"/>
      <c r="L145" s="822"/>
    </row>
    <row r="146" spans="2:12">
      <c r="B146" s="823" t="s">
        <v>743</v>
      </c>
      <c r="C146" s="823"/>
      <c r="D146" s="823"/>
      <c r="E146" s="823"/>
      <c r="F146" s="823"/>
      <c r="G146" s="823"/>
      <c r="H146" s="823"/>
      <c r="I146" s="823"/>
      <c r="J146" s="823"/>
      <c r="K146" s="823"/>
      <c r="L146" s="823"/>
    </row>
    <row r="147" spans="2:12">
      <c r="B147" s="823"/>
      <c r="C147" s="823"/>
      <c r="D147" s="823"/>
      <c r="E147" s="823"/>
      <c r="F147" s="823"/>
      <c r="G147" s="823"/>
      <c r="H147" s="823"/>
      <c r="I147" s="823"/>
      <c r="J147" s="823"/>
      <c r="K147" s="823"/>
      <c r="L147" s="823"/>
    </row>
    <row r="148" spans="2:12">
      <c r="B148" s="823"/>
      <c r="C148" s="823"/>
      <c r="D148" s="823"/>
      <c r="E148" s="823"/>
      <c r="F148" s="823"/>
      <c r="G148" s="823"/>
      <c r="H148" s="823"/>
      <c r="I148" s="823"/>
      <c r="J148" s="823"/>
      <c r="K148" s="823"/>
      <c r="L148" s="823"/>
    </row>
    <row r="149" spans="2:12">
      <c r="B149" s="823"/>
      <c r="C149" s="823"/>
      <c r="D149" s="823"/>
      <c r="E149" s="823"/>
      <c r="F149" s="823"/>
      <c r="G149" s="823"/>
      <c r="H149" s="823"/>
      <c r="I149" s="823"/>
      <c r="J149" s="823"/>
      <c r="K149" s="823"/>
      <c r="L149" s="823"/>
    </row>
    <row r="150" spans="2:12">
      <c r="B150" s="823"/>
      <c r="C150" s="823"/>
      <c r="D150" s="823"/>
      <c r="E150" s="823"/>
      <c r="F150" s="823"/>
      <c r="G150" s="823"/>
      <c r="H150" s="823"/>
      <c r="I150" s="823"/>
      <c r="J150" s="823"/>
      <c r="K150" s="823"/>
      <c r="L150" s="823"/>
    </row>
    <row r="151" spans="2:12">
      <c r="B151" s="443"/>
      <c r="C151" s="448"/>
      <c r="D151" s="448"/>
      <c r="E151" s="448"/>
      <c r="F151" s="448"/>
      <c r="G151" s="448"/>
      <c r="H151" s="448"/>
      <c r="I151" s="448"/>
      <c r="J151" s="448"/>
      <c r="K151" s="448"/>
      <c r="L151" s="435"/>
    </row>
    <row r="152" spans="2:12">
      <c r="B152" s="822" t="s">
        <v>84</v>
      </c>
      <c r="C152" s="822"/>
      <c r="D152" s="822"/>
      <c r="E152" s="822"/>
      <c r="F152" s="822"/>
      <c r="G152" s="822"/>
      <c r="H152" s="822"/>
      <c r="I152" s="822"/>
      <c r="J152" s="822"/>
      <c r="K152" s="822"/>
      <c r="L152" s="822"/>
    </row>
    <row r="153" spans="2:12">
      <c r="B153" s="823" t="s">
        <v>744</v>
      </c>
      <c r="C153" s="823"/>
      <c r="D153" s="823"/>
      <c r="E153" s="823"/>
      <c r="F153" s="823"/>
      <c r="G153" s="823"/>
      <c r="H153" s="823"/>
      <c r="I153" s="823"/>
      <c r="J153" s="823"/>
      <c r="K153" s="823"/>
      <c r="L153" s="823"/>
    </row>
    <row r="154" spans="2:12">
      <c r="B154" s="823"/>
      <c r="C154" s="823"/>
      <c r="D154" s="823"/>
      <c r="E154" s="823"/>
      <c r="F154" s="823"/>
      <c r="G154" s="823"/>
      <c r="H154" s="823"/>
      <c r="I154" s="823"/>
      <c r="J154" s="823"/>
      <c r="K154" s="823"/>
      <c r="L154" s="823"/>
    </row>
    <row r="155" spans="2:12">
      <c r="B155" s="823"/>
      <c r="C155" s="823"/>
      <c r="D155" s="823"/>
      <c r="E155" s="823"/>
      <c r="F155" s="823"/>
      <c r="G155" s="823"/>
      <c r="H155" s="823"/>
      <c r="I155" s="823"/>
      <c r="J155" s="823"/>
      <c r="K155" s="823"/>
      <c r="L155" s="823"/>
    </row>
    <row r="156" spans="2:12">
      <c r="B156" s="823"/>
      <c r="C156" s="823"/>
      <c r="D156" s="823"/>
      <c r="E156" s="823"/>
      <c r="F156" s="823"/>
      <c r="G156" s="823"/>
      <c r="H156" s="823"/>
      <c r="I156" s="823"/>
      <c r="J156" s="823"/>
      <c r="K156" s="823"/>
      <c r="L156" s="823"/>
    </row>
    <row r="157" spans="2:12">
      <c r="B157" s="823"/>
      <c r="C157" s="823"/>
      <c r="D157" s="823"/>
      <c r="E157" s="823"/>
      <c r="F157" s="823"/>
      <c r="G157" s="823"/>
      <c r="H157" s="823"/>
      <c r="I157" s="823"/>
      <c r="J157" s="823"/>
      <c r="K157" s="823"/>
      <c r="L157" s="823"/>
    </row>
    <row r="158" spans="2:12">
      <c r="B158" s="443"/>
      <c r="C158" s="450"/>
      <c r="D158" s="450"/>
      <c r="E158" s="450"/>
      <c r="F158" s="450"/>
      <c r="G158" s="450"/>
      <c r="H158" s="450"/>
      <c r="I158" s="450"/>
      <c r="J158" s="450"/>
      <c r="K158" s="450"/>
      <c r="L158" s="435"/>
    </row>
    <row r="159" spans="2:12">
      <c r="B159" s="822" t="s">
        <v>85</v>
      </c>
      <c r="C159" s="822"/>
      <c r="D159" s="822"/>
      <c r="E159" s="822"/>
      <c r="F159" s="822"/>
      <c r="G159" s="822"/>
      <c r="H159" s="822"/>
      <c r="I159" s="822"/>
      <c r="J159" s="822"/>
      <c r="K159" s="822"/>
      <c r="L159" s="822"/>
    </row>
    <row r="160" spans="2:12">
      <c r="B160" s="980" t="s">
        <v>745</v>
      </c>
      <c r="C160" s="980"/>
      <c r="D160" s="980"/>
      <c r="E160" s="980"/>
      <c r="F160" s="980"/>
      <c r="G160" s="980"/>
      <c r="H160" s="980"/>
      <c r="I160" s="980"/>
      <c r="J160" s="980"/>
      <c r="K160" s="980"/>
      <c r="L160" s="980"/>
    </row>
    <row r="161" spans="2:12">
      <c r="B161" s="980"/>
      <c r="C161" s="980"/>
      <c r="D161" s="980"/>
      <c r="E161" s="980"/>
      <c r="F161" s="980"/>
      <c r="G161" s="980"/>
      <c r="H161" s="980"/>
      <c r="I161" s="980"/>
      <c r="J161" s="980"/>
      <c r="K161" s="980"/>
      <c r="L161" s="980"/>
    </row>
    <row r="162" spans="2:12">
      <c r="B162" s="980"/>
      <c r="C162" s="980"/>
      <c r="D162" s="980"/>
      <c r="E162" s="980"/>
      <c r="F162" s="980"/>
      <c r="G162" s="980"/>
      <c r="H162" s="980"/>
      <c r="I162" s="980"/>
      <c r="J162" s="980"/>
      <c r="K162" s="980"/>
      <c r="L162" s="980"/>
    </row>
    <row r="163" spans="2:12">
      <c r="B163" s="980"/>
      <c r="C163" s="980"/>
      <c r="D163" s="980"/>
      <c r="E163" s="980"/>
      <c r="F163" s="980"/>
      <c r="G163" s="980"/>
      <c r="H163" s="980"/>
      <c r="I163" s="980"/>
      <c r="J163" s="980"/>
      <c r="K163" s="980"/>
      <c r="L163" s="980"/>
    </row>
    <row r="164" spans="2:12">
      <c r="B164" s="980"/>
      <c r="C164" s="980"/>
      <c r="D164" s="980"/>
      <c r="E164" s="980"/>
      <c r="F164" s="980"/>
      <c r="G164" s="980"/>
      <c r="H164" s="980"/>
      <c r="I164" s="980"/>
      <c r="J164" s="980"/>
      <c r="K164" s="980"/>
      <c r="L164" s="980"/>
    </row>
    <row r="165" spans="2:12">
      <c r="B165" s="443"/>
      <c r="C165" s="450"/>
      <c r="D165" s="450"/>
      <c r="E165" s="450"/>
      <c r="F165" s="450"/>
      <c r="G165" s="450"/>
      <c r="H165" s="450"/>
      <c r="I165" s="450"/>
      <c r="J165" s="450"/>
      <c r="K165" s="450"/>
      <c r="L165" s="435"/>
    </row>
    <row r="166" spans="2:12">
      <c r="B166" s="822" t="s">
        <v>207</v>
      </c>
      <c r="C166" s="822"/>
      <c r="D166" s="822"/>
      <c r="E166" s="822"/>
      <c r="F166" s="822"/>
      <c r="G166" s="822"/>
      <c r="H166" s="822"/>
      <c r="I166" s="822"/>
      <c r="J166" s="822"/>
      <c r="K166" s="822"/>
      <c r="L166" s="822"/>
    </row>
    <row r="167" spans="2:12">
      <c r="B167" s="980" t="s">
        <v>746</v>
      </c>
      <c r="C167" s="823"/>
      <c r="D167" s="823"/>
      <c r="E167" s="823"/>
      <c r="F167" s="823"/>
      <c r="G167" s="823"/>
      <c r="H167" s="823"/>
      <c r="I167" s="823"/>
      <c r="J167" s="823"/>
      <c r="K167" s="823"/>
      <c r="L167" s="823"/>
    </row>
    <row r="168" spans="2:12">
      <c r="B168" s="823"/>
      <c r="C168" s="823"/>
      <c r="D168" s="823"/>
      <c r="E168" s="823"/>
      <c r="F168" s="823"/>
      <c r="G168" s="823"/>
      <c r="H168" s="823"/>
      <c r="I168" s="823"/>
      <c r="J168" s="823"/>
      <c r="K168" s="823"/>
      <c r="L168" s="823"/>
    </row>
    <row r="169" spans="2:12">
      <c r="B169" s="823"/>
      <c r="C169" s="823"/>
      <c r="D169" s="823"/>
      <c r="E169" s="823"/>
      <c r="F169" s="823"/>
      <c r="G169" s="823"/>
      <c r="H169" s="823"/>
      <c r="I169" s="823"/>
      <c r="J169" s="823"/>
      <c r="K169" s="823"/>
      <c r="L169" s="823"/>
    </row>
    <row r="170" spans="2:12">
      <c r="B170" s="823"/>
      <c r="C170" s="823"/>
      <c r="D170" s="823"/>
      <c r="E170" s="823"/>
      <c r="F170" s="823"/>
      <c r="G170" s="823"/>
      <c r="H170" s="823"/>
      <c r="I170" s="823"/>
      <c r="J170" s="823"/>
      <c r="K170" s="823"/>
      <c r="L170" s="823"/>
    </row>
    <row r="171" spans="2:12">
      <c r="B171" s="451"/>
      <c r="C171" s="451"/>
      <c r="D171" s="451"/>
      <c r="E171" s="451"/>
      <c r="F171" s="451"/>
      <c r="G171" s="451"/>
      <c r="H171" s="451"/>
      <c r="I171" s="451"/>
      <c r="J171" s="451"/>
      <c r="K171" s="451"/>
      <c r="L171" s="435"/>
    </row>
    <row r="172" spans="2:12">
      <c r="B172" s="822" t="s">
        <v>206</v>
      </c>
      <c r="C172" s="822"/>
      <c r="D172" s="822"/>
      <c r="E172" s="822"/>
      <c r="F172" s="822"/>
      <c r="G172" s="822"/>
      <c r="H172" s="822"/>
      <c r="I172" s="822"/>
      <c r="J172" s="822"/>
      <c r="K172" s="822"/>
      <c r="L172" s="822"/>
    </row>
    <row r="173" spans="2:12">
      <c r="B173" s="823" t="s">
        <v>736</v>
      </c>
      <c r="C173" s="823"/>
      <c r="D173" s="823"/>
      <c r="E173" s="823"/>
      <c r="F173" s="823"/>
      <c r="G173" s="823"/>
      <c r="H173" s="823"/>
      <c r="I173" s="823"/>
      <c r="J173" s="823"/>
      <c r="K173" s="823"/>
      <c r="L173" s="823"/>
    </row>
    <row r="174" spans="2:12">
      <c r="B174" s="823"/>
      <c r="C174" s="823"/>
      <c r="D174" s="823"/>
      <c r="E174" s="823"/>
      <c r="F174" s="823"/>
      <c r="G174" s="823"/>
      <c r="H174" s="823"/>
      <c r="I174" s="823"/>
      <c r="J174" s="823"/>
      <c r="K174" s="823"/>
      <c r="L174" s="823"/>
    </row>
    <row r="175" spans="2:12">
      <c r="B175" s="823"/>
      <c r="C175" s="823"/>
      <c r="D175" s="823"/>
      <c r="E175" s="823"/>
      <c r="F175" s="823"/>
      <c r="G175" s="823"/>
      <c r="H175" s="823"/>
      <c r="I175" s="823"/>
      <c r="J175" s="823"/>
      <c r="K175" s="823"/>
      <c r="L175" s="823"/>
    </row>
    <row r="176" spans="2:12">
      <c r="B176" s="823"/>
      <c r="C176" s="823"/>
      <c r="D176" s="823"/>
      <c r="E176" s="823"/>
      <c r="F176" s="823"/>
      <c r="G176" s="823"/>
      <c r="H176" s="823"/>
      <c r="I176" s="823"/>
      <c r="J176" s="823"/>
      <c r="K176" s="823"/>
      <c r="L176" s="823"/>
    </row>
    <row r="177" spans="2:12">
      <c r="B177" s="435"/>
      <c r="C177" s="435"/>
      <c r="D177" s="435"/>
      <c r="E177" s="435"/>
      <c r="F177" s="435"/>
      <c r="G177" s="435"/>
      <c r="H177" s="435"/>
      <c r="I177" s="435"/>
      <c r="J177" s="435"/>
      <c r="K177" s="435"/>
      <c r="L177" s="435"/>
    </row>
    <row r="178" spans="2:12">
      <c r="B178" s="435"/>
      <c r="C178" s="435"/>
      <c r="D178" s="435"/>
      <c r="E178" s="435"/>
      <c r="F178" s="435"/>
      <c r="G178" s="435"/>
      <c r="H178" s="435"/>
      <c r="I178" s="435"/>
      <c r="J178" s="435"/>
      <c r="K178" s="435"/>
      <c r="L178" s="435"/>
    </row>
    <row r="179" spans="2:12">
      <c r="B179" s="435"/>
      <c r="C179" s="435"/>
      <c r="D179" s="435"/>
      <c r="E179" s="435"/>
      <c r="F179" s="435"/>
      <c r="G179" s="435"/>
      <c r="H179" s="435"/>
      <c r="I179" s="435"/>
      <c r="J179" s="435"/>
      <c r="K179" s="435"/>
      <c r="L179" s="435"/>
    </row>
    <row r="180" spans="2:12">
      <c r="B180" s="435"/>
      <c r="C180" s="435"/>
      <c r="D180" s="435"/>
      <c r="E180" s="435"/>
      <c r="F180" s="435"/>
      <c r="G180" s="435"/>
      <c r="H180" s="435"/>
      <c r="I180" s="435"/>
      <c r="J180" s="435"/>
      <c r="K180" s="452"/>
      <c r="L180" s="435"/>
    </row>
    <row r="181" spans="2:12" ht="15" customHeight="1">
      <c r="B181" s="824" t="s">
        <v>74</v>
      </c>
      <c r="C181" s="825"/>
      <c r="D181" s="825"/>
      <c r="E181" s="825"/>
      <c r="F181" s="825"/>
      <c r="G181" s="825"/>
      <c r="H181" s="825"/>
      <c r="I181" s="825"/>
      <c r="J181" s="825"/>
      <c r="K181" s="825"/>
      <c r="L181" s="826"/>
    </row>
    <row r="182" spans="2:12">
      <c r="B182" s="443"/>
      <c r="C182" s="443"/>
      <c r="D182" s="443"/>
      <c r="E182" s="443"/>
      <c r="F182" s="443"/>
      <c r="G182" s="443"/>
      <c r="H182" s="443"/>
      <c r="I182" s="443"/>
      <c r="J182" s="443"/>
      <c r="K182" s="443"/>
      <c r="L182" s="435"/>
    </row>
    <row r="183" spans="2:12" ht="15" customHeight="1">
      <c r="B183" s="827" t="s">
        <v>76</v>
      </c>
      <c r="C183" s="828"/>
      <c r="D183" s="828"/>
      <c r="E183" s="828"/>
      <c r="F183" s="828"/>
      <c r="G183" s="828"/>
      <c r="H183" s="828"/>
      <c r="I183" s="828"/>
      <c r="J183" s="828"/>
      <c r="K183" s="828"/>
      <c r="L183" s="829"/>
    </row>
    <row r="184" spans="2:12" ht="15" customHeight="1">
      <c r="B184" s="830" t="s">
        <v>75</v>
      </c>
      <c r="C184" s="831"/>
      <c r="D184" s="831"/>
      <c r="E184" s="831"/>
      <c r="F184" s="831"/>
      <c r="G184" s="831"/>
      <c r="H184" s="831"/>
      <c r="I184" s="831"/>
      <c r="J184" s="831"/>
      <c r="K184" s="831"/>
      <c r="L184" s="832"/>
    </row>
    <row r="185" spans="2:12" ht="14.25" customHeight="1">
      <c r="B185" s="833"/>
      <c r="C185" s="834"/>
      <c r="D185" s="834"/>
      <c r="E185" s="834"/>
      <c r="F185" s="834"/>
      <c r="G185" s="834"/>
      <c r="H185" s="834"/>
      <c r="I185" s="834"/>
      <c r="J185" s="834"/>
      <c r="K185" s="834"/>
      <c r="L185" s="835"/>
    </row>
    <row r="186" spans="2:12" ht="15" customHeight="1">
      <c r="B186" s="833"/>
      <c r="C186" s="834"/>
      <c r="D186" s="834"/>
      <c r="E186" s="834"/>
      <c r="F186" s="834"/>
      <c r="G186" s="834"/>
      <c r="H186" s="834"/>
      <c r="I186" s="834"/>
      <c r="J186" s="834"/>
      <c r="K186" s="834"/>
      <c r="L186" s="835"/>
    </row>
    <row r="187" spans="2:12" ht="15" customHeight="1">
      <c r="B187" s="833"/>
      <c r="C187" s="834"/>
      <c r="D187" s="834"/>
      <c r="E187" s="834"/>
      <c r="F187" s="834"/>
      <c r="G187" s="834"/>
      <c r="H187" s="834"/>
      <c r="I187" s="834"/>
      <c r="J187" s="834"/>
      <c r="K187" s="834"/>
      <c r="L187" s="835"/>
    </row>
    <row r="188" spans="2:12" ht="30" customHeight="1">
      <c r="B188" s="836"/>
      <c r="C188" s="837"/>
      <c r="D188" s="837"/>
      <c r="E188" s="837"/>
      <c r="F188" s="837"/>
      <c r="G188" s="837"/>
      <c r="H188" s="837"/>
      <c r="I188" s="837"/>
      <c r="J188" s="837"/>
      <c r="K188" s="837"/>
      <c r="L188" s="838"/>
    </row>
    <row r="189" spans="2:12">
      <c r="B189" s="453"/>
      <c r="C189" s="453"/>
      <c r="D189" s="453"/>
      <c r="E189" s="453"/>
      <c r="F189" s="453"/>
      <c r="G189" s="453"/>
      <c r="H189" s="453"/>
      <c r="I189" s="453"/>
      <c r="J189" s="453"/>
      <c r="K189" s="453"/>
      <c r="L189" s="435"/>
    </row>
    <row r="190" spans="2:12" ht="15" customHeight="1">
      <c r="B190" s="810" t="s">
        <v>77</v>
      </c>
      <c r="C190" s="811"/>
      <c r="D190" s="811"/>
      <c r="E190" s="811"/>
      <c r="F190" s="811"/>
      <c r="G190" s="811"/>
      <c r="H190" s="811"/>
      <c r="I190" s="811"/>
      <c r="J190" s="811"/>
      <c r="K190" s="811"/>
      <c r="L190" s="812"/>
    </row>
    <row r="191" spans="2:12" ht="15" customHeight="1">
      <c r="B191" s="813" t="s">
        <v>109</v>
      </c>
      <c r="C191" s="814"/>
      <c r="D191" s="814"/>
      <c r="E191" s="814"/>
      <c r="F191" s="814"/>
      <c r="G191" s="814"/>
      <c r="H191" s="814"/>
      <c r="I191" s="814"/>
      <c r="J191" s="814"/>
      <c r="K191" s="814"/>
      <c r="L191" s="815"/>
    </row>
    <row r="192" spans="2:12" ht="14.25" customHeight="1">
      <c r="B192" s="816"/>
      <c r="C192" s="817"/>
      <c r="D192" s="817"/>
      <c r="E192" s="817"/>
      <c r="F192" s="817"/>
      <c r="G192" s="817"/>
      <c r="H192" s="817"/>
      <c r="I192" s="817"/>
      <c r="J192" s="817"/>
      <c r="K192" s="817"/>
      <c r="L192" s="818"/>
    </row>
    <row r="193" spans="2:12" ht="15" customHeight="1">
      <c r="B193" s="816"/>
      <c r="C193" s="817"/>
      <c r="D193" s="817"/>
      <c r="E193" s="817"/>
      <c r="F193" s="817"/>
      <c r="G193" s="817"/>
      <c r="H193" s="817"/>
      <c r="I193" s="817"/>
      <c r="J193" s="817"/>
      <c r="K193" s="817"/>
      <c r="L193" s="818"/>
    </row>
    <row r="194" spans="2:12" ht="15" customHeight="1">
      <c r="B194" s="819"/>
      <c r="C194" s="820"/>
      <c r="D194" s="820"/>
      <c r="E194" s="820"/>
      <c r="F194" s="820"/>
      <c r="G194" s="820"/>
      <c r="H194" s="820"/>
      <c r="I194" s="820"/>
      <c r="J194" s="820"/>
      <c r="K194" s="820"/>
      <c r="L194" s="821"/>
    </row>
    <row r="195" spans="2:12">
      <c r="B195" s="453"/>
      <c r="C195" s="454"/>
      <c r="D195" s="454"/>
      <c r="E195" s="454"/>
      <c r="F195" s="454"/>
      <c r="G195" s="454"/>
      <c r="H195" s="454"/>
      <c r="I195" s="454"/>
      <c r="J195" s="454"/>
      <c r="K195" s="454"/>
      <c r="L195" s="435"/>
    </row>
    <row r="196" spans="2:12">
      <c r="B196" s="455"/>
      <c r="C196" s="455"/>
      <c r="D196" s="455"/>
      <c r="E196" s="455"/>
      <c r="F196" s="455"/>
      <c r="G196" s="455"/>
      <c r="H196" s="455"/>
      <c r="I196" s="455"/>
      <c r="J196" s="455"/>
      <c r="K196" s="455"/>
      <c r="L196" s="435"/>
    </row>
    <row r="197" spans="2:12">
      <c r="B197" s="455"/>
      <c r="C197" s="455"/>
      <c r="D197" s="455"/>
      <c r="E197" s="455"/>
      <c r="F197" s="455"/>
      <c r="G197" s="455"/>
      <c r="H197" s="455"/>
      <c r="I197" s="455"/>
      <c r="J197" s="455"/>
      <c r="K197" s="455"/>
      <c r="L197" s="435"/>
    </row>
    <row r="198" spans="2:12" ht="15.75" customHeight="1">
      <c r="B198" s="455"/>
      <c r="C198" s="894" t="s">
        <v>19</v>
      </c>
      <c r="D198" s="895"/>
      <c r="E198" s="895"/>
      <c r="F198" s="895"/>
      <c r="G198" s="456"/>
      <c r="H198" s="457"/>
      <c r="I198" s="894"/>
      <c r="J198" s="895"/>
      <c r="K198" s="895"/>
      <c r="L198" s="455"/>
    </row>
    <row r="199" spans="2:12">
      <c r="B199" s="455"/>
      <c r="C199" s="892" t="s">
        <v>78</v>
      </c>
      <c r="D199" s="892"/>
      <c r="E199" s="892"/>
      <c r="F199" s="892"/>
      <c r="G199" s="458"/>
      <c r="H199" s="456"/>
      <c r="I199" s="963"/>
      <c r="J199" s="964"/>
      <c r="K199" s="965"/>
      <c r="L199" s="455"/>
    </row>
    <row r="200" spans="2:12">
      <c r="B200" s="455"/>
      <c r="C200" s="893" t="s">
        <v>747</v>
      </c>
      <c r="D200" s="893"/>
      <c r="E200" s="893"/>
      <c r="F200" s="893"/>
      <c r="G200" s="458"/>
      <c r="H200" s="456"/>
      <c r="I200" s="966"/>
      <c r="J200" s="967"/>
      <c r="K200" s="968"/>
      <c r="L200" s="455"/>
    </row>
    <row r="201" spans="2:12">
      <c r="B201" s="455"/>
      <c r="C201" s="455"/>
      <c r="D201" s="455"/>
      <c r="E201" s="455"/>
      <c r="F201" s="455"/>
      <c r="G201" s="455"/>
      <c r="H201" s="456"/>
      <c r="I201" s="966"/>
      <c r="J201" s="967"/>
      <c r="K201" s="968"/>
      <c r="L201" s="455"/>
    </row>
    <row r="202" spans="2:12">
      <c r="B202" s="455"/>
      <c r="C202" s="451"/>
      <c r="D202" s="451"/>
      <c r="E202" s="451"/>
      <c r="F202" s="451"/>
      <c r="G202" s="451"/>
      <c r="H202" s="456"/>
      <c r="I202" s="969"/>
      <c r="J202" s="970"/>
      <c r="K202" s="971"/>
      <c r="L202" s="455"/>
    </row>
    <row r="203" spans="2:12">
      <c r="B203" s="455"/>
      <c r="C203" s="451"/>
      <c r="D203" s="451"/>
      <c r="E203" s="451"/>
      <c r="F203" s="451"/>
      <c r="G203" s="451"/>
      <c r="H203" s="456"/>
      <c r="I203" s="465" t="s">
        <v>79</v>
      </c>
      <c r="J203" s="961">
        <v>43696</v>
      </c>
      <c r="K203" s="962"/>
      <c r="L203" s="455"/>
    </row>
    <row r="204" spans="2:12">
      <c r="B204" s="35"/>
      <c r="C204" s="29"/>
      <c r="D204" s="29"/>
      <c r="E204" s="29"/>
      <c r="F204" s="29"/>
      <c r="G204" s="18"/>
      <c r="H204" s="18"/>
      <c r="I204" s="18"/>
      <c r="J204" s="17"/>
      <c r="K204" s="35"/>
    </row>
    <row r="205" spans="2:12">
      <c r="B205" s="35"/>
      <c r="G205" s="35"/>
      <c r="H205" s="35"/>
      <c r="I205" s="35"/>
      <c r="J205" s="35"/>
      <c r="K205" s="35"/>
    </row>
    <row r="206" spans="2:12">
      <c r="B206" s="29"/>
      <c r="G206" s="29"/>
      <c r="H206" s="29"/>
      <c r="I206" s="29"/>
      <c r="J206" s="29"/>
      <c r="K206" s="29"/>
    </row>
    <row r="207" spans="2:12">
      <c r="B207" s="29"/>
      <c r="G207" s="29"/>
      <c r="H207" s="29"/>
      <c r="I207" s="29"/>
      <c r="J207" s="29"/>
      <c r="K207" s="29"/>
    </row>
    <row r="208" spans="2:12">
      <c r="B208" s="29"/>
      <c r="G208" s="29"/>
      <c r="H208" s="29"/>
      <c r="I208" s="29"/>
      <c r="J208" s="29"/>
      <c r="K208" s="29"/>
    </row>
    <row r="212" spans="2:7">
      <c r="C212" s="36"/>
      <c r="D212" s="36"/>
      <c r="E212" s="36"/>
      <c r="F212" s="36"/>
    </row>
    <row r="213" spans="2:7">
      <c r="B213" s="36"/>
      <c r="C213" s="36"/>
      <c r="D213" s="36"/>
      <c r="E213" s="36"/>
      <c r="F213" s="36"/>
      <c r="G213" s="36"/>
    </row>
    <row r="214" spans="2:7">
      <c r="B214" s="36"/>
      <c r="C214" s="36"/>
      <c r="D214" s="36"/>
      <c r="E214" s="36"/>
      <c r="F214" s="36"/>
      <c r="G214" s="36"/>
    </row>
    <row r="215" spans="2:7">
      <c r="B215" s="36"/>
      <c r="C215" s="36"/>
      <c r="D215" s="36"/>
      <c r="E215" s="36"/>
      <c r="F215" s="36"/>
      <c r="G215" s="36"/>
    </row>
    <row r="216" spans="2:7">
      <c r="B216" s="36"/>
      <c r="C216" s="36"/>
      <c r="D216" s="36"/>
      <c r="E216" s="36"/>
      <c r="F216" s="36"/>
      <c r="G216" s="36"/>
    </row>
    <row r="217" spans="2:7" ht="8.25" customHeight="1">
      <c r="B217" s="36"/>
      <c r="C217" s="36"/>
      <c r="D217" s="36"/>
      <c r="E217" s="36"/>
      <c r="F217" s="36"/>
      <c r="G217" s="36"/>
    </row>
    <row r="218" spans="2:7" hidden="1">
      <c r="B218" s="36"/>
      <c r="C218" s="36"/>
      <c r="D218" s="36"/>
      <c r="E218" s="36"/>
      <c r="F218" s="36"/>
      <c r="G218" s="36"/>
    </row>
    <row r="219" spans="2:7">
      <c r="B219" s="36"/>
      <c r="C219" s="36"/>
      <c r="D219" s="36"/>
      <c r="E219" s="36"/>
      <c r="F219" s="36"/>
      <c r="G219" s="36"/>
    </row>
    <row r="220" spans="2:7">
      <c r="B220" s="36"/>
      <c r="C220" s="36"/>
      <c r="D220" s="36"/>
      <c r="E220" s="36"/>
      <c r="F220" s="36"/>
      <c r="G220" s="36"/>
    </row>
  </sheetData>
  <customSheetViews>
    <customSheetView guid="{C8D3ADBE-1DC8-41F6-91E5-D751EDAC156D}" scale="75" showPageBreaks="1" hiddenRows="1" view="pageLayout" topLeftCell="A31">
      <selection activeCell="M67" sqref="M67"/>
      <rowBreaks count="758" manualBreakCount="758">
        <brk id="47" max="17" man="1"/>
        <brk id="105" max="16383" man="1"/>
        <brk id="164" max="16383" man="1"/>
        <brk id="238" max="16383" man="1"/>
        <brk id="326" max="16383" man="1"/>
        <brk id="329" max="16383" man="1"/>
        <brk id="416" max="16383" man="1"/>
        <brk id="421" max="16383" man="1"/>
        <brk id="508" max="16383" man="1"/>
        <brk id="513" max="16383" man="1"/>
        <brk id="600" max="16383" man="1"/>
        <brk id="605" max="16383" man="1"/>
        <brk id="692" max="16383" man="1"/>
        <brk id="779" max="16383" man="1"/>
        <brk id="866" max="16383" man="1"/>
        <brk id="953" max="16383" man="1"/>
        <brk id="1040" max="16383" man="1"/>
        <brk id="1127" max="16383" man="1"/>
        <brk id="1214" max="16383" man="1"/>
        <brk id="1301" max="16383" man="1"/>
        <brk id="1388" max="16383" man="1"/>
        <brk id="1475" max="16383" man="1"/>
        <brk id="1562" max="16383" man="1"/>
        <brk id="1649" max="16383" man="1"/>
        <brk id="1736" max="16383" man="1"/>
        <brk id="1823" max="16383" man="1"/>
        <brk id="1910" max="16383" man="1"/>
        <brk id="1997" max="16383" man="1"/>
        <brk id="2084" max="16383" man="1"/>
        <brk id="2171" max="16383" man="1"/>
        <brk id="2258" max="16383" man="1"/>
        <brk id="2345" max="16383" man="1"/>
        <brk id="2432" max="16383" man="1"/>
        <brk id="2519" max="16383" man="1"/>
        <brk id="2606" max="16383" man="1"/>
        <brk id="2693" max="16383" man="1"/>
        <brk id="2780" max="16383" man="1"/>
        <brk id="2867" max="16383" man="1"/>
        <brk id="2954" max="16383" man="1"/>
        <brk id="3041" max="16383" man="1"/>
        <brk id="3128" max="16383" man="1"/>
        <brk id="3215" max="16383" man="1"/>
        <brk id="3302" max="16383" man="1"/>
        <brk id="3389" max="16383" man="1"/>
        <brk id="3476" max="16383" man="1"/>
        <brk id="3563" max="16383" man="1"/>
        <brk id="3650" max="16383" man="1"/>
        <brk id="3737" max="16383" man="1"/>
        <brk id="3824" max="16383" man="1"/>
        <brk id="3911" max="16383" man="1"/>
        <brk id="3998" max="16383" man="1"/>
        <brk id="4085" max="16383" man="1"/>
        <brk id="4172" max="16383" man="1"/>
        <brk id="4259" max="16383" man="1"/>
        <brk id="4346" max="16383" man="1"/>
        <brk id="4433" max="16383" man="1"/>
        <brk id="4520" max="16383" man="1"/>
        <brk id="4607" max="16383" man="1"/>
        <brk id="4694" max="16383" man="1"/>
        <brk id="4781" max="16383" man="1"/>
        <brk id="4868" max="16383" man="1"/>
        <brk id="4955" max="16383" man="1"/>
        <brk id="5042" max="16383" man="1"/>
        <brk id="5129" max="16383" man="1"/>
        <brk id="5216" max="16383" man="1"/>
        <brk id="5303" max="16383" man="1"/>
        <brk id="5390" max="16383" man="1"/>
        <brk id="5477" max="16383" man="1"/>
        <brk id="5564" max="16383" man="1"/>
        <brk id="5651" max="16383" man="1"/>
        <brk id="5738" max="16383" man="1"/>
        <brk id="5825" max="16383" man="1"/>
        <brk id="5912" max="16383" man="1"/>
        <brk id="5999" max="16383" man="1"/>
        <brk id="6086" max="16383" man="1"/>
        <brk id="6173" max="16383" man="1"/>
        <brk id="6260" max="16383" man="1"/>
        <brk id="6347" max="16383" man="1"/>
        <brk id="6434" max="16383" man="1"/>
        <brk id="6521" max="16383" man="1"/>
        <brk id="6608" max="16383" man="1"/>
        <brk id="6695" max="16383" man="1"/>
        <brk id="6782" max="16383" man="1"/>
        <brk id="6869" max="16383" man="1"/>
        <brk id="6956" max="16383" man="1"/>
        <brk id="7043" max="16383" man="1"/>
        <brk id="7130" max="16383" man="1"/>
        <brk id="7217" max="16383" man="1"/>
        <brk id="7304" max="16383" man="1"/>
        <brk id="7391" max="16383" man="1"/>
        <brk id="7478" max="16383" man="1"/>
        <brk id="7565" max="16383" man="1"/>
        <brk id="7652" max="16383" man="1"/>
        <brk id="7739" max="16383" man="1"/>
        <brk id="7826" max="16383" man="1"/>
        <brk id="7913" max="16383" man="1"/>
        <brk id="8000" max="16383" man="1"/>
        <brk id="8087" max="16383" man="1"/>
        <brk id="8174" max="16383" man="1"/>
        <brk id="8261" max="16383" man="1"/>
        <brk id="8348" max="16383" man="1"/>
        <brk id="8435" max="16383" man="1"/>
        <brk id="8522" max="16383" man="1"/>
        <brk id="8609" max="16383" man="1"/>
        <brk id="8696" max="16383" man="1"/>
        <brk id="8783" max="16383" man="1"/>
        <brk id="8870" max="16383" man="1"/>
        <brk id="8957" max="16383" man="1"/>
        <brk id="9044" max="16383" man="1"/>
        <brk id="9131" max="16383" man="1"/>
        <brk id="9218" max="16383" man="1"/>
        <brk id="9305" max="16383" man="1"/>
        <brk id="9392" max="16383" man="1"/>
        <brk id="9479" max="16383" man="1"/>
        <brk id="9566" max="16383" man="1"/>
        <brk id="9653" max="16383" man="1"/>
        <brk id="9740" max="16383" man="1"/>
        <brk id="9827" max="16383" man="1"/>
        <brk id="9914" max="16383" man="1"/>
        <brk id="10001" max="16383" man="1"/>
        <brk id="10088" max="16383" man="1"/>
        <brk id="10175" max="16383" man="1"/>
        <brk id="10262" max="16383" man="1"/>
        <brk id="10349" max="16383" man="1"/>
        <brk id="10436" max="16383" man="1"/>
        <brk id="10523" max="16383" man="1"/>
        <brk id="10610" max="16383" man="1"/>
        <brk id="10697" max="16383" man="1"/>
        <brk id="10784" max="16383" man="1"/>
        <brk id="10871" max="16383" man="1"/>
        <brk id="10958" max="16383" man="1"/>
        <brk id="11045" max="16383" man="1"/>
        <brk id="11132" max="16383" man="1"/>
        <brk id="11219" max="16383" man="1"/>
        <brk id="11306" max="16383" man="1"/>
        <brk id="11393" max="16383" man="1"/>
        <brk id="11480" max="16383" man="1"/>
        <brk id="11567" max="16383" man="1"/>
        <brk id="11654" max="16383" man="1"/>
        <brk id="11741" max="16383" man="1"/>
        <brk id="11828" max="16383" man="1"/>
        <brk id="11915" max="16383" man="1"/>
        <brk id="12002" max="16383" man="1"/>
        <brk id="12089" max="16383" man="1"/>
        <brk id="12176" max="16383" man="1"/>
        <brk id="12263" max="16383" man="1"/>
        <brk id="12350" max="16383" man="1"/>
        <brk id="12437" max="16383" man="1"/>
        <brk id="12524" max="16383" man="1"/>
        <brk id="12611" max="16383" man="1"/>
        <brk id="12698" max="16383" man="1"/>
        <brk id="12785" max="16383" man="1"/>
        <brk id="12872" max="16383" man="1"/>
        <brk id="12959" max="16383" man="1"/>
        <brk id="13046" max="16383" man="1"/>
        <brk id="13133" max="16383" man="1"/>
        <brk id="13220" max="16383" man="1"/>
        <brk id="13307" max="16383" man="1"/>
        <brk id="13394" max="16383" man="1"/>
        <brk id="13481" max="16383" man="1"/>
        <brk id="13568" max="16383" man="1"/>
        <brk id="13655" max="16383" man="1"/>
        <brk id="13742" max="16383" man="1"/>
        <brk id="13829" max="16383" man="1"/>
        <brk id="13916" max="16383" man="1"/>
        <brk id="14003" max="16383" man="1"/>
        <brk id="14090" max="16383" man="1"/>
        <brk id="14177" max="16383" man="1"/>
        <brk id="14264" max="16383" man="1"/>
        <brk id="14351" max="16383" man="1"/>
        <brk id="14438" max="16383" man="1"/>
        <brk id="14525" max="16383" man="1"/>
        <brk id="14612" max="16383" man="1"/>
        <brk id="14699" max="16383" man="1"/>
        <brk id="14786" max="16383" man="1"/>
        <brk id="14873" max="16383" man="1"/>
        <brk id="14960" max="16383" man="1"/>
        <brk id="15047" max="16383" man="1"/>
        <brk id="15134" max="16383" man="1"/>
        <brk id="15221" max="16383" man="1"/>
        <brk id="15308" max="16383" man="1"/>
        <brk id="15395" max="16383" man="1"/>
        <brk id="15482" max="16383" man="1"/>
        <brk id="15569" max="16383" man="1"/>
        <brk id="15656" max="16383" man="1"/>
        <brk id="15743" max="16383" man="1"/>
        <brk id="15830" max="16383" man="1"/>
        <brk id="15917" max="16383" man="1"/>
        <brk id="16004" max="16383" man="1"/>
        <brk id="16091" max="16383" man="1"/>
        <brk id="16178" max="16383" man="1"/>
        <brk id="16265" max="16383" man="1"/>
        <brk id="16352" max="16383" man="1"/>
        <brk id="16439" max="16383" man="1"/>
        <brk id="16526" max="16383" man="1"/>
        <brk id="16613" max="16383" man="1"/>
        <brk id="16700" max="16383" man="1"/>
        <brk id="16787" max="16383" man="1"/>
        <brk id="16874" max="16383" man="1"/>
        <brk id="16961" max="16383" man="1"/>
        <brk id="17048" max="16383" man="1"/>
        <brk id="17135" max="16383" man="1"/>
        <brk id="17222" max="16383" man="1"/>
        <brk id="17309" max="16383" man="1"/>
        <brk id="17396" max="16383" man="1"/>
        <brk id="17483" max="16383" man="1"/>
        <brk id="17570" max="16383" man="1"/>
        <brk id="17657" max="16383" man="1"/>
        <brk id="17744" max="16383" man="1"/>
        <brk id="17831" max="16383" man="1"/>
        <brk id="17918" max="16383" man="1"/>
        <brk id="18005" max="16383" man="1"/>
        <brk id="18092" max="16383" man="1"/>
        <brk id="18179" max="16383" man="1"/>
        <brk id="18266" max="16383" man="1"/>
        <brk id="18353" max="16383" man="1"/>
        <brk id="18440" max="16383" man="1"/>
        <brk id="18527" max="16383" man="1"/>
        <brk id="18614" max="16383" man="1"/>
        <brk id="18701" max="16383" man="1"/>
        <brk id="18788" max="16383" man="1"/>
        <brk id="18875" max="16383" man="1"/>
        <brk id="18962" max="16383" man="1"/>
        <brk id="19049" max="16383" man="1"/>
        <brk id="19136" max="16383" man="1"/>
        <brk id="19223" max="16383" man="1"/>
        <brk id="19310" max="16383" man="1"/>
        <brk id="19397" max="16383" man="1"/>
        <brk id="19484" max="16383" man="1"/>
        <brk id="19571" max="16383" man="1"/>
        <brk id="19658" max="16383" man="1"/>
        <brk id="19745" max="16383" man="1"/>
        <brk id="19832" max="16383" man="1"/>
        <brk id="19919" max="16383" man="1"/>
        <brk id="20006" max="16383" man="1"/>
        <brk id="20093" max="16383" man="1"/>
        <brk id="20180" max="16383" man="1"/>
        <brk id="20267" max="16383" man="1"/>
        <brk id="20354" max="16383" man="1"/>
        <brk id="20441" max="16383" man="1"/>
        <brk id="20528" max="16383" man="1"/>
        <brk id="20615" max="16383" man="1"/>
        <brk id="20702" max="16383" man="1"/>
        <brk id="20789" max="16383" man="1"/>
        <brk id="20876" max="16383" man="1"/>
        <brk id="20963" max="16383" man="1"/>
        <brk id="21050" max="16383" man="1"/>
        <brk id="21137" max="16383" man="1"/>
        <brk id="21224" max="16383" man="1"/>
        <brk id="21311" max="16383" man="1"/>
        <brk id="21398" max="16383" man="1"/>
        <brk id="21485" max="16383" man="1"/>
        <brk id="21572" max="16383" man="1"/>
        <brk id="21659" max="16383" man="1"/>
        <brk id="21746" max="16383" man="1"/>
        <brk id="21833" max="16383" man="1"/>
        <brk id="21920" max="16383" man="1"/>
        <brk id="22007" max="16383" man="1"/>
        <brk id="22094" max="16383" man="1"/>
        <brk id="22181" max="16383" man="1"/>
        <brk id="22268" max="16383" man="1"/>
        <brk id="22355" max="16383" man="1"/>
        <brk id="22442" max="16383" man="1"/>
        <brk id="22529" max="16383" man="1"/>
        <brk id="22616" max="16383" man="1"/>
        <brk id="22703" max="16383" man="1"/>
        <brk id="22790" max="16383" man="1"/>
        <brk id="22877" max="16383" man="1"/>
        <brk id="22964" max="16383" man="1"/>
        <brk id="23051" max="16383" man="1"/>
        <brk id="23138" max="16383" man="1"/>
        <brk id="23225" max="16383" man="1"/>
        <brk id="23312" max="16383" man="1"/>
        <brk id="23399" max="16383" man="1"/>
        <brk id="23486" max="16383" man="1"/>
        <brk id="23573" max="16383" man="1"/>
        <brk id="23660" max="16383" man="1"/>
        <brk id="23747" max="16383" man="1"/>
        <brk id="23834" max="16383" man="1"/>
        <brk id="23921" max="16383" man="1"/>
        <brk id="24008" max="16383" man="1"/>
        <brk id="24095" max="16383" man="1"/>
        <brk id="24182" max="16383" man="1"/>
        <brk id="24269" max="16383" man="1"/>
        <brk id="24356" max="16383" man="1"/>
        <brk id="24443" max="16383" man="1"/>
        <brk id="24530" max="16383" man="1"/>
        <brk id="24617" max="16383" man="1"/>
        <brk id="24704" max="16383" man="1"/>
        <brk id="24791" max="16383" man="1"/>
        <brk id="24878" max="16383" man="1"/>
        <brk id="24965" max="16383" man="1"/>
        <brk id="25052" max="16383" man="1"/>
        <brk id="25139" max="16383" man="1"/>
        <brk id="25226" max="16383" man="1"/>
        <brk id="25313" max="16383" man="1"/>
        <brk id="25400" max="16383" man="1"/>
        <brk id="25487" max="16383" man="1"/>
        <brk id="25574" max="16383" man="1"/>
        <brk id="25661" max="16383" man="1"/>
        <brk id="25748" max="16383" man="1"/>
        <brk id="25835" max="16383" man="1"/>
        <brk id="25922" max="16383" man="1"/>
        <brk id="26009" max="16383" man="1"/>
        <brk id="26096" max="16383" man="1"/>
        <brk id="26183" max="16383" man="1"/>
        <brk id="26270" max="16383" man="1"/>
        <brk id="26357" max="16383" man="1"/>
        <brk id="26444" max="16383" man="1"/>
        <brk id="26531" max="16383" man="1"/>
        <brk id="26618" max="16383" man="1"/>
        <brk id="26705" max="16383" man="1"/>
        <brk id="26792" max="16383" man="1"/>
        <brk id="26879" max="16383" man="1"/>
        <brk id="26966" max="16383" man="1"/>
        <brk id="27053" max="16383" man="1"/>
        <brk id="27140" max="16383" man="1"/>
        <brk id="27227" max="16383" man="1"/>
        <brk id="27314" max="16383" man="1"/>
        <brk id="27401" max="16383" man="1"/>
        <brk id="27488" max="16383" man="1"/>
        <brk id="27575" max="16383" man="1"/>
        <brk id="27662" max="16383" man="1"/>
        <brk id="27749" max="16383" man="1"/>
        <brk id="27836" max="16383" man="1"/>
        <brk id="27923" max="16383" man="1"/>
        <brk id="28010" max="16383" man="1"/>
        <brk id="28097" max="16383" man="1"/>
        <brk id="28184" max="16383" man="1"/>
        <brk id="28271" max="16383" man="1"/>
        <brk id="28358" max="16383" man="1"/>
        <brk id="28445" max="16383" man="1"/>
        <brk id="28532" max="16383" man="1"/>
        <brk id="28619" max="16383" man="1"/>
        <brk id="28706" max="16383" man="1"/>
        <brk id="28793" max="16383" man="1"/>
        <brk id="28880" max="16383" man="1"/>
        <brk id="28967" max="16383" man="1"/>
        <brk id="29054" max="16383" man="1"/>
        <brk id="29141" max="16383" man="1"/>
        <brk id="29228" max="16383" man="1"/>
        <brk id="29315" max="16383" man="1"/>
        <brk id="29402" max="16383" man="1"/>
        <brk id="29489" max="16383" man="1"/>
        <brk id="29576" max="16383" man="1"/>
        <brk id="29663" max="16383" man="1"/>
        <brk id="29750" max="16383" man="1"/>
        <brk id="29837" max="16383" man="1"/>
        <brk id="29924" max="16383" man="1"/>
        <brk id="30011" max="16383" man="1"/>
        <brk id="30098" max="16383" man="1"/>
        <brk id="30185" max="16383" man="1"/>
        <brk id="30272" max="16383" man="1"/>
        <brk id="30359" max="16383" man="1"/>
        <brk id="30446" max="16383" man="1"/>
        <brk id="30533" max="16383" man="1"/>
        <brk id="30620" max="16383" man="1"/>
        <brk id="30707" max="16383" man="1"/>
        <brk id="30794" max="16383" man="1"/>
        <brk id="30881" max="16383" man="1"/>
        <brk id="30968" max="16383" man="1"/>
        <brk id="31055" max="16383" man="1"/>
        <brk id="31142" max="16383" man="1"/>
        <brk id="31229" max="16383" man="1"/>
        <brk id="31316" max="16383" man="1"/>
        <brk id="31403" max="16383" man="1"/>
        <brk id="31490" max="16383" man="1"/>
        <brk id="31577" max="16383" man="1"/>
        <brk id="31664" max="16383" man="1"/>
        <brk id="31751" max="16383" man="1"/>
        <brk id="31838" max="16383" man="1"/>
        <brk id="31925" max="16383" man="1"/>
        <brk id="32012" max="16383" man="1"/>
        <brk id="32099" max="16383" man="1"/>
        <brk id="32186" max="16383" man="1"/>
        <brk id="32273" max="16383" man="1"/>
        <brk id="32360" max="16383" man="1"/>
        <brk id="32447" max="16383" man="1"/>
        <brk id="32534" max="16383" man="1"/>
        <brk id="32621" max="16383" man="1"/>
        <brk id="32708" max="16383" man="1"/>
        <brk id="32795" max="16383" man="1"/>
        <brk id="32882" max="16383" man="1"/>
        <brk id="32969" max="16383" man="1"/>
        <brk id="33056" max="16383" man="1"/>
        <brk id="33143" max="16383" man="1"/>
        <brk id="33230" max="16383" man="1"/>
        <brk id="33317" max="16383" man="1"/>
        <brk id="33404" max="16383" man="1"/>
        <brk id="33491" max="16383" man="1"/>
        <brk id="33578" max="16383" man="1"/>
        <brk id="33665" max="16383" man="1"/>
        <brk id="33752" max="16383" man="1"/>
        <brk id="33839" max="16383" man="1"/>
        <brk id="33926" max="16383" man="1"/>
        <brk id="34013" max="16383" man="1"/>
        <brk id="34100" max="16383" man="1"/>
        <brk id="34187" max="16383" man="1"/>
        <brk id="34274" max="16383" man="1"/>
        <brk id="34361" max="16383" man="1"/>
        <brk id="34448" max="16383" man="1"/>
        <brk id="34535" max="16383" man="1"/>
        <brk id="34622" max="16383" man="1"/>
        <brk id="34709" max="16383" man="1"/>
        <brk id="34796" max="16383" man="1"/>
        <brk id="34883" max="16383" man="1"/>
        <brk id="34970" max="16383" man="1"/>
        <brk id="35057" max="16383" man="1"/>
        <brk id="35144" max="16383" man="1"/>
        <brk id="35231" max="16383" man="1"/>
        <brk id="35318" max="16383" man="1"/>
        <brk id="35405" max="16383" man="1"/>
        <brk id="35492" max="16383" man="1"/>
        <brk id="35579" max="16383" man="1"/>
        <brk id="35666" max="16383" man="1"/>
        <brk id="35753" max="16383" man="1"/>
        <brk id="35840" max="16383" man="1"/>
        <brk id="35927" max="16383" man="1"/>
        <brk id="36014" max="16383" man="1"/>
        <brk id="36101" max="16383" man="1"/>
        <brk id="36188" max="16383" man="1"/>
        <brk id="36275" max="16383" man="1"/>
        <brk id="36362" max="16383" man="1"/>
        <brk id="36449" max="16383" man="1"/>
        <brk id="36536" max="16383" man="1"/>
        <brk id="36623" max="16383" man="1"/>
        <brk id="36710" max="16383" man="1"/>
        <brk id="36797" max="16383" man="1"/>
        <brk id="36884" max="16383" man="1"/>
        <brk id="36971" max="16383" man="1"/>
        <brk id="37058" max="16383" man="1"/>
        <brk id="37145" max="16383" man="1"/>
        <brk id="37232" max="16383" man="1"/>
        <brk id="37319" max="16383" man="1"/>
        <brk id="37406" max="16383" man="1"/>
        <brk id="37493" max="16383" man="1"/>
        <brk id="37580" max="16383" man="1"/>
        <brk id="37667" max="16383" man="1"/>
        <brk id="37754" max="16383" man="1"/>
        <brk id="37841" max="16383" man="1"/>
        <brk id="37928" max="16383" man="1"/>
        <brk id="38015" max="16383" man="1"/>
        <brk id="38102" max="16383" man="1"/>
        <brk id="38189" max="16383" man="1"/>
        <brk id="38276" max="16383" man="1"/>
        <brk id="38363" max="16383" man="1"/>
        <brk id="38450" max="16383" man="1"/>
        <brk id="38537" max="16383" man="1"/>
        <brk id="38624" max="16383" man="1"/>
        <brk id="38711" max="16383" man="1"/>
        <brk id="38798" max="16383" man="1"/>
        <brk id="38885" max="16383" man="1"/>
        <brk id="38972" max="16383" man="1"/>
        <brk id="39059" max="16383" man="1"/>
        <brk id="39146" max="16383" man="1"/>
        <brk id="39233" max="16383" man="1"/>
        <brk id="39320" max="16383" man="1"/>
        <brk id="39407" max="16383" man="1"/>
        <brk id="39494" max="16383" man="1"/>
        <brk id="39581" max="16383" man="1"/>
        <brk id="39668" max="16383" man="1"/>
        <brk id="39755" max="16383" man="1"/>
        <brk id="39842" max="16383" man="1"/>
        <brk id="39929" max="16383" man="1"/>
        <brk id="40016" max="16383" man="1"/>
        <brk id="40103" max="16383" man="1"/>
        <brk id="40190" max="16383" man="1"/>
        <brk id="40277" max="16383" man="1"/>
        <brk id="40364" max="16383" man="1"/>
        <brk id="40451" max="16383" man="1"/>
        <brk id="40538" max="16383" man="1"/>
        <brk id="40625" max="16383" man="1"/>
        <brk id="40712" max="16383" man="1"/>
        <brk id="40799" max="16383" man="1"/>
        <brk id="40886" max="16383" man="1"/>
        <brk id="40973" max="16383" man="1"/>
        <brk id="41060" max="16383" man="1"/>
        <brk id="41147" max="16383" man="1"/>
        <brk id="41234" max="16383" man="1"/>
        <brk id="41321" max="16383" man="1"/>
        <brk id="41408" max="16383" man="1"/>
        <brk id="41495" max="16383" man="1"/>
        <brk id="41582" max="16383" man="1"/>
        <brk id="41669" max="16383" man="1"/>
        <brk id="41756" max="16383" man="1"/>
        <brk id="41843" max="16383" man="1"/>
        <brk id="41930" max="16383" man="1"/>
        <brk id="42017" max="16383" man="1"/>
        <brk id="42104" max="16383" man="1"/>
        <brk id="42191" max="16383" man="1"/>
        <brk id="42278" max="16383" man="1"/>
        <brk id="42365" max="16383" man="1"/>
        <brk id="42452" max="16383" man="1"/>
        <brk id="42539" max="16383" man="1"/>
        <brk id="42626" max="16383" man="1"/>
        <brk id="42713" max="16383" man="1"/>
        <brk id="42800" max="16383" man="1"/>
        <brk id="42887" max="16383" man="1"/>
        <brk id="42974" max="16383" man="1"/>
        <brk id="43061" max="16383" man="1"/>
        <brk id="43148" max="16383" man="1"/>
        <brk id="43235" max="16383" man="1"/>
        <brk id="43322" max="16383" man="1"/>
        <brk id="43409" max="16383" man="1"/>
        <brk id="43496" max="16383" man="1"/>
        <brk id="43583" max="16383" man="1"/>
        <brk id="43670" max="16383" man="1"/>
        <brk id="43757" max="16383" man="1"/>
        <brk id="43844" max="16383" man="1"/>
        <brk id="43931" max="16383" man="1"/>
        <brk id="44018" max="16383" man="1"/>
        <brk id="44105" max="16383" man="1"/>
        <brk id="44192" max="16383" man="1"/>
        <brk id="44279" max="16383" man="1"/>
        <brk id="44366" max="16383" man="1"/>
        <brk id="44453" max="16383" man="1"/>
        <brk id="44540" max="16383" man="1"/>
        <brk id="44627" max="16383" man="1"/>
        <brk id="44714" max="16383" man="1"/>
        <brk id="44801" max="16383" man="1"/>
        <brk id="44888" max="16383" man="1"/>
        <brk id="44975" max="16383" man="1"/>
        <brk id="45062" max="16383" man="1"/>
        <brk id="45149" max="16383" man="1"/>
        <brk id="45236" max="16383" man="1"/>
        <brk id="45323" max="16383" man="1"/>
        <brk id="45410" max="16383" man="1"/>
        <brk id="45497" max="16383" man="1"/>
        <brk id="45584" max="16383" man="1"/>
        <brk id="45671" max="16383" man="1"/>
        <brk id="45758" max="16383" man="1"/>
        <brk id="45845" max="16383" man="1"/>
        <brk id="45932" max="16383" man="1"/>
        <brk id="46019" max="16383" man="1"/>
        <brk id="46106" max="16383" man="1"/>
        <brk id="46193" max="16383" man="1"/>
        <brk id="46280" max="16383" man="1"/>
        <brk id="46367" max="16383" man="1"/>
        <brk id="46454" max="16383" man="1"/>
        <brk id="46541" max="16383" man="1"/>
        <brk id="46628" max="16383" man="1"/>
        <brk id="46715" max="16383" man="1"/>
        <brk id="46802" max="16383" man="1"/>
        <brk id="46889" max="16383" man="1"/>
        <brk id="46976" max="16383" man="1"/>
        <brk id="47063" max="16383" man="1"/>
        <brk id="47150" max="16383" man="1"/>
        <brk id="47237" max="16383" man="1"/>
        <brk id="47324" max="16383" man="1"/>
        <brk id="47411" max="16383" man="1"/>
        <brk id="47498" max="16383" man="1"/>
        <brk id="47585" max="16383" man="1"/>
        <brk id="47672" max="16383" man="1"/>
        <brk id="47759" max="16383" man="1"/>
        <brk id="47846" max="16383" man="1"/>
        <brk id="47933" max="16383" man="1"/>
        <brk id="48020" max="16383" man="1"/>
        <brk id="48107" max="16383" man="1"/>
        <brk id="48194" max="16383" man="1"/>
        <brk id="48281" max="16383" man="1"/>
        <brk id="48368" max="16383" man="1"/>
        <brk id="48455" max="16383" man="1"/>
        <brk id="48542" max="16383" man="1"/>
        <brk id="48629" max="16383" man="1"/>
        <brk id="48716" max="16383" man="1"/>
        <brk id="48803" max="16383" man="1"/>
        <brk id="48890" max="16383" man="1"/>
        <brk id="48977" max="16383" man="1"/>
        <brk id="49064" max="16383" man="1"/>
        <brk id="49151" max="16383" man="1"/>
        <brk id="49238" max="16383" man="1"/>
        <brk id="49325" max="16383" man="1"/>
        <brk id="49412" max="16383" man="1"/>
        <brk id="49499" max="16383" man="1"/>
        <brk id="49586" max="16383" man="1"/>
        <brk id="49673" max="16383" man="1"/>
        <brk id="49760" max="16383" man="1"/>
        <brk id="49847" max="16383" man="1"/>
        <brk id="49934" max="16383" man="1"/>
        <brk id="50021" max="16383" man="1"/>
        <brk id="50108" max="16383" man="1"/>
        <brk id="50195" max="16383" man="1"/>
        <brk id="50282" max="16383" man="1"/>
        <brk id="50369" max="16383" man="1"/>
        <brk id="50456" max="16383" man="1"/>
        <brk id="50543" max="16383" man="1"/>
        <brk id="50630" max="16383" man="1"/>
        <brk id="50717" max="16383" man="1"/>
        <brk id="50804" max="16383" man="1"/>
        <brk id="50891" max="16383" man="1"/>
        <brk id="50978" max="16383" man="1"/>
        <brk id="51065" max="16383" man="1"/>
        <brk id="51152" max="16383" man="1"/>
        <brk id="51239" max="16383" man="1"/>
        <brk id="51326" max="16383" man="1"/>
        <brk id="51413" max="16383" man="1"/>
        <brk id="51500" max="16383" man="1"/>
        <brk id="51587" max="16383" man="1"/>
        <brk id="51674" max="16383" man="1"/>
        <brk id="51761" max="16383" man="1"/>
        <brk id="51848" max="16383" man="1"/>
        <brk id="51935" max="16383" man="1"/>
        <brk id="52022" max="16383" man="1"/>
        <brk id="52109" max="16383" man="1"/>
        <brk id="52196" max="16383" man="1"/>
        <brk id="52283" max="16383" man="1"/>
        <brk id="52370" max="16383" man="1"/>
        <brk id="52457" max="16383" man="1"/>
        <brk id="52544" max="16383" man="1"/>
        <brk id="52631" max="16383" man="1"/>
        <brk id="52718" max="16383" man="1"/>
        <brk id="52805" max="16383" man="1"/>
        <brk id="52892" max="16383" man="1"/>
        <brk id="52979" max="16383" man="1"/>
        <brk id="53066" max="16383" man="1"/>
        <brk id="53153" max="16383" man="1"/>
        <brk id="53240" max="16383" man="1"/>
        <brk id="53327" max="16383" man="1"/>
        <brk id="53414" max="16383" man="1"/>
        <brk id="53501" max="16383" man="1"/>
        <brk id="53588" max="16383" man="1"/>
        <brk id="53675" max="16383" man="1"/>
        <brk id="53762" max="16383" man="1"/>
        <brk id="53849" max="16383" man="1"/>
        <brk id="53936" max="16383" man="1"/>
        <brk id="54023" max="16383" man="1"/>
        <brk id="54110" max="16383" man="1"/>
        <brk id="54197" max="16383" man="1"/>
        <brk id="54284" max="16383" man="1"/>
        <brk id="54371" max="16383" man="1"/>
        <brk id="54458" max="16383" man="1"/>
        <brk id="54545" max="16383" man="1"/>
        <brk id="54632" max="16383" man="1"/>
        <brk id="54719" max="16383" man="1"/>
        <brk id="54806" max="16383" man="1"/>
        <brk id="54893" max="16383" man="1"/>
        <brk id="54980" max="16383" man="1"/>
        <brk id="55067" max="16383" man="1"/>
        <brk id="55154" max="16383" man="1"/>
        <brk id="55241" max="16383" man="1"/>
        <brk id="55328" max="16383" man="1"/>
        <brk id="55415" max="16383" man="1"/>
        <brk id="55502" max="16383" man="1"/>
        <brk id="55589" max="16383" man="1"/>
        <brk id="55676" max="16383" man="1"/>
        <brk id="55763" max="16383" man="1"/>
        <brk id="55850" max="16383" man="1"/>
        <brk id="55937" max="16383" man="1"/>
        <brk id="56024" max="16383" man="1"/>
        <brk id="56111" max="16383" man="1"/>
        <brk id="56198" max="16383" man="1"/>
        <brk id="56285" max="16383" man="1"/>
        <brk id="56372" max="16383" man="1"/>
        <brk id="56459" max="16383" man="1"/>
        <brk id="56546" max="16383" man="1"/>
        <brk id="56633" max="16383" man="1"/>
        <brk id="56720" max="16383" man="1"/>
        <brk id="56807" max="16383" man="1"/>
        <brk id="56894" max="16383" man="1"/>
        <brk id="56981" max="16383" man="1"/>
        <brk id="57068" max="16383" man="1"/>
        <brk id="57155" max="16383" man="1"/>
        <brk id="57242" max="16383" man="1"/>
        <brk id="57329" max="16383" man="1"/>
        <brk id="57416" max="16383" man="1"/>
        <brk id="57503" max="16383" man="1"/>
        <brk id="57590" max="16383" man="1"/>
        <brk id="57677" max="16383" man="1"/>
        <brk id="57764" max="16383" man="1"/>
        <brk id="57851" max="16383" man="1"/>
        <brk id="57938" max="16383" man="1"/>
        <brk id="58025" max="16383" man="1"/>
        <brk id="58112" max="16383" man="1"/>
        <brk id="58199" max="16383" man="1"/>
        <brk id="58286" max="16383" man="1"/>
        <brk id="58373" max="16383" man="1"/>
        <brk id="58460" max="16383" man="1"/>
        <brk id="58547" max="16383" man="1"/>
        <brk id="58634" max="16383" man="1"/>
        <brk id="58721" max="16383" man="1"/>
        <brk id="58808" max="16383" man="1"/>
        <brk id="58895" max="16383" man="1"/>
        <brk id="58982" max="16383" man="1"/>
        <brk id="59069" max="16383" man="1"/>
        <brk id="59156" max="16383" man="1"/>
        <brk id="59243" max="16383" man="1"/>
        <brk id="59330" max="16383" man="1"/>
        <brk id="59417" max="16383" man="1"/>
        <brk id="59504" max="16383" man="1"/>
        <brk id="59591" max="16383" man="1"/>
        <brk id="59678" max="16383" man="1"/>
        <brk id="59765" max="16383" man="1"/>
        <brk id="59852" max="16383" man="1"/>
        <brk id="59939" max="16383" man="1"/>
        <brk id="60026" max="16383" man="1"/>
        <brk id="60113" max="16383" man="1"/>
        <brk id="60200" max="16383" man="1"/>
        <brk id="60287" max="16383" man="1"/>
        <brk id="60374" max="16383" man="1"/>
        <brk id="60461" max="16383" man="1"/>
        <brk id="60548" max="16383" man="1"/>
        <brk id="60635" max="16383" man="1"/>
        <brk id="60722" max="16383" man="1"/>
        <brk id="60809" max="16383" man="1"/>
        <brk id="60896" max="16383" man="1"/>
        <brk id="60983" max="16383" man="1"/>
        <brk id="61070" max="16383" man="1"/>
        <brk id="61157" max="16383" man="1"/>
        <brk id="61244" max="16383" man="1"/>
        <brk id="61331" max="16383" man="1"/>
        <brk id="61418" max="16383" man="1"/>
        <brk id="61505" max="16383" man="1"/>
        <brk id="61592" max="16383" man="1"/>
        <brk id="61679" max="16383" man="1"/>
        <brk id="61766" max="16383" man="1"/>
        <brk id="61853" max="16383" man="1"/>
        <brk id="61940" max="16383" man="1"/>
        <brk id="62027" max="16383" man="1"/>
        <brk id="62114" max="16383" man="1"/>
        <brk id="62201" max="16383" man="1"/>
        <brk id="62288" max="16383" man="1"/>
        <brk id="62375" max="16383" man="1"/>
        <brk id="62462" max="16383" man="1"/>
        <brk id="62549" max="16383" man="1"/>
        <brk id="62636" max="16383" man="1"/>
        <brk id="62723" max="16383" man="1"/>
        <brk id="62810" max="16383" man="1"/>
        <brk id="62897" max="16383" man="1"/>
        <brk id="62984" max="16383" man="1"/>
        <brk id="63071" max="16383" man="1"/>
        <brk id="63158" max="16383" man="1"/>
        <brk id="63245" max="16383" man="1"/>
        <brk id="63332" max="16383" man="1"/>
        <brk id="63419" max="16383" man="1"/>
        <brk id="63506" max="16383" man="1"/>
        <brk id="63593" max="16383" man="1"/>
        <brk id="63680" max="16383" man="1"/>
        <brk id="63767" max="16383" man="1"/>
        <brk id="63854" max="16383" man="1"/>
        <brk id="63941" max="16383" man="1"/>
        <brk id="64028" max="16383" man="1"/>
        <brk id="64115" max="16383" man="1"/>
        <brk id="64202" max="16383" man="1"/>
        <brk id="64289" max="16383" man="1"/>
        <brk id="64376" max="16383" man="1"/>
        <brk id="64463" max="16383" man="1"/>
        <brk id="64550" max="16383" man="1"/>
        <brk id="64637" max="16383" man="1"/>
        <brk id="64724" max="16383" man="1"/>
        <brk id="64811" max="16383" man="1"/>
        <brk id="64898" max="16383" man="1"/>
        <brk id="64985" max="16383" man="1"/>
        <brk id="65072" max="16383" man="1"/>
        <brk id="65159" max="16383" man="1"/>
        <brk id="65246" max="16383" man="1"/>
        <brk id="65333" max="16383" man="1"/>
        <brk id="65420" max="16383" man="1"/>
        <brk id="65507" max="16383" man="1"/>
      </rowBreaks>
      <pageMargins left="0.70866141732283472" right="0.51181102362204722" top="0.74803149606299213" bottom="0.74803149606299213" header="0.31496062992125984" footer="0.31496062992125984"/>
      <printOptions horizontalCentered="1"/>
      <pageSetup paperSize="9" scale="58" orientation="portrait" r:id="rId1"/>
    </customSheetView>
    <customSheetView guid="{F221F33E-0E1C-4976-B177-E2EB9B60E99A}" scale="75" showPageBreaks="1" hiddenRows="1" view="pageLayout" topLeftCell="A97">
      <selection activeCell="M67" sqref="M67"/>
      <rowBreaks count="9" manualBreakCount="9">
        <brk id="47" max="17" man="1"/>
        <brk id="105" max="16383" man="1"/>
        <brk id="164" max="16383" man="1"/>
        <brk id="238" max="16383" man="1"/>
        <brk id="327" max="16383" man="1"/>
        <brk id="329" max="16383" man="1"/>
        <brk id="421" max="16383" man="1"/>
        <brk id="513" max="16383" man="1"/>
        <brk id="605" max="16383" man="1"/>
      </rowBreaks>
      <pageMargins left="0.70866141732283472" right="0.51181102362204722" top="0.74803149606299213" bottom="0.74803149606299213" header="0.31496062992125984" footer="0.31496062992125984"/>
      <printOptions horizontalCentered="1"/>
      <pageSetup paperSize="9" scale="58" orientation="portrait" r:id="rId2"/>
    </customSheetView>
    <customSheetView guid="{4702533F-4104-4A8B-A612-EB1AA37E2852}" scale="90" showPageBreaks="1" hiddenRows="1" view="pageBreakPreview" topLeftCell="A127">
      <selection activeCell="G115" sqref="G115"/>
      <rowBreaks count="8" manualBreakCount="8">
        <brk id="47" max="17" man="1"/>
        <brk id="105" max="16383" man="1"/>
        <brk id="164" max="16383" man="1"/>
        <brk id="238" max="16383" man="1"/>
        <brk id="329" max="16383" man="1"/>
        <brk id="421" max="16383" man="1"/>
        <brk id="513" max="16383" man="1"/>
        <brk id="605" max="16383" man="1"/>
      </rowBreaks>
      <pageMargins left="0.70866141732283472" right="0.70866141732283472" top="0.74803149606299213" bottom="0.74803149606299213" header="0.31496062992125984" footer="0.31496062992125984"/>
      <printOptions horizontalCentered="1"/>
      <pageSetup paperSize="9" scale="58" orientation="portrait" r:id="rId3"/>
    </customSheetView>
    <customSheetView guid="{EA9C586C-6490-4376-8545-D93F3F302A58}" scale="90" showPageBreaks="1" hiddenRows="1" view="pageLayout">
      <selection activeCell="M67" sqref="M67"/>
      <rowBreaks count="9" manualBreakCount="9">
        <brk id="47" max="17" man="1"/>
        <brk id="105" max="16383" man="1"/>
        <brk id="164" max="16383" man="1"/>
        <brk id="238" max="16383" man="1"/>
        <brk id="326" max="16383" man="1"/>
        <brk id="329" max="16383" man="1"/>
        <brk id="421" max="16383" man="1"/>
        <brk id="513" max="16383" man="1"/>
        <brk id="605" max="16383" man="1"/>
      </rowBreaks>
      <pageMargins left="0.70866141732283472" right="0.70866141732283472" top="0.74803149606299213" bottom="0.74803149606299213" header="0.31496062992125984" footer="0.31496062992125984"/>
      <printOptions horizontalCentered="1"/>
      <pageSetup paperSize="9" scale="58" orientation="portrait" r:id="rId4"/>
    </customSheetView>
  </customSheetViews>
  <mergeCells count="241">
    <mergeCell ref="B123:C123"/>
    <mergeCell ref="H123:I123"/>
    <mergeCell ref="B124:C124"/>
    <mergeCell ref="D123:F123"/>
    <mergeCell ref="D124:I124"/>
    <mergeCell ref="B109:C109"/>
    <mergeCell ref="B116:C116"/>
    <mergeCell ref="D120:E120"/>
    <mergeCell ref="B120:C120"/>
    <mergeCell ref="D114:E114"/>
    <mergeCell ref="B160:L164"/>
    <mergeCell ref="B166:L166"/>
    <mergeCell ref="B167:L170"/>
    <mergeCell ref="B8:E8"/>
    <mergeCell ref="B9:E9"/>
    <mergeCell ref="B10:E10"/>
    <mergeCell ref="C26:I26"/>
    <mergeCell ref="D65:I65"/>
    <mergeCell ref="B34:L34"/>
    <mergeCell ref="B35:L35"/>
    <mergeCell ref="B152:L152"/>
    <mergeCell ref="B13:E13"/>
    <mergeCell ref="B15:E15"/>
    <mergeCell ref="B21:J21"/>
    <mergeCell ref="B22:I22"/>
    <mergeCell ref="B30:K30"/>
    <mergeCell ref="B138:L138"/>
    <mergeCell ref="B139:L143"/>
    <mergeCell ref="B145:L145"/>
    <mergeCell ref="B104:K104"/>
    <mergeCell ref="B11:E11"/>
    <mergeCell ref="B12:E12"/>
    <mergeCell ref="B94:C94"/>
    <mergeCell ref="D90:E90"/>
    <mergeCell ref="J203:K203"/>
    <mergeCell ref="I199:K202"/>
    <mergeCell ref="I198:K198"/>
    <mergeCell ref="B23:J23"/>
    <mergeCell ref="B29:K29"/>
    <mergeCell ref="B153:L157"/>
    <mergeCell ref="B159:L159"/>
    <mergeCell ref="B146:L150"/>
    <mergeCell ref="E81:F81"/>
    <mergeCell ref="B93:C93"/>
    <mergeCell ref="B121:C121"/>
    <mergeCell ref="J120:L120"/>
    <mergeCell ref="B132:L136"/>
    <mergeCell ref="D121:E121"/>
    <mergeCell ref="B49:C49"/>
    <mergeCell ref="B46:C46"/>
    <mergeCell ref="D70:L70"/>
    <mergeCell ref="B98:C98"/>
    <mergeCell ref="B100:I100"/>
    <mergeCell ref="B47:L47"/>
    <mergeCell ref="D49:L49"/>
    <mergeCell ref="B50:L50"/>
    <mergeCell ref="J51:L51"/>
    <mergeCell ref="D73:I73"/>
    <mergeCell ref="D111:E111"/>
    <mergeCell ref="B118:L118"/>
    <mergeCell ref="J110:L110"/>
    <mergeCell ref="J111:L111"/>
    <mergeCell ref="J115:L115"/>
    <mergeCell ref="B14:E14"/>
    <mergeCell ref="D67:I67"/>
    <mergeCell ref="D109:E109"/>
    <mergeCell ref="D99:E99"/>
    <mergeCell ref="B97:C97"/>
    <mergeCell ref="J37:K37"/>
    <mergeCell ref="D37:H37"/>
    <mergeCell ref="B62:L62"/>
    <mergeCell ref="B58:C58"/>
    <mergeCell ref="D75:I75"/>
    <mergeCell ref="J63:L63"/>
    <mergeCell ref="J64:L64"/>
    <mergeCell ref="B7:E7"/>
    <mergeCell ref="B6:E6"/>
    <mergeCell ref="B19:J19"/>
    <mergeCell ref="B20:I20"/>
    <mergeCell ref="B18:J18"/>
    <mergeCell ref="F12:L12"/>
    <mergeCell ref="F14:L14"/>
    <mergeCell ref="F10:L10"/>
    <mergeCell ref="J53:L53"/>
    <mergeCell ref="J54:L54"/>
    <mergeCell ref="J55:L55"/>
    <mergeCell ref="D51:I51"/>
    <mergeCell ref="D52:I52"/>
    <mergeCell ref="C69:L69"/>
    <mergeCell ref="B84:K84"/>
    <mergeCell ref="B83:K83"/>
    <mergeCell ref="J75:L75"/>
    <mergeCell ref="J76:L76"/>
    <mergeCell ref="B77:L77"/>
    <mergeCell ref="D72:I72"/>
    <mergeCell ref="H81:I81"/>
    <mergeCell ref="B81:D81"/>
    <mergeCell ref="D54:I54"/>
    <mergeCell ref="D53:I53"/>
    <mergeCell ref="D55:I55"/>
    <mergeCell ref="J52:L52"/>
    <mergeCell ref="B59:L59"/>
    <mergeCell ref="B56:L56"/>
    <mergeCell ref="C57:L57"/>
    <mergeCell ref="D58:L58"/>
    <mergeCell ref="C60:L60"/>
    <mergeCell ref="D61:L61"/>
    <mergeCell ref="B45:C45"/>
    <mergeCell ref="C48:L48"/>
    <mergeCell ref="J36:K36"/>
    <mergeCell ref="J38:K38"/>
    <mergeCell ref="D44:H44"/>
    <mergeCell ref="D41:H41"/>
    <mergeCell ref="D43:H43"/>
    <mergeCell ref="B44:C44"/>
    <mergeCell ref="J44:K44"/>
    <mergeCell ref="B39:C39"/>
    <mergeCell ref="B38:C38"/>
    <mergeCell ref="D38:H38"/>
    <mergeCell ref="D36:H36"/>
    <mergeCell ref="D45:H45"/>
    <mergeCell ref="J121:L121"/>
    <mergeCell ref="B125:L125"/>
    <mergeCell ref="B126:L126"/>
    <mergeCell ref="B89:C89"/>
    <mergeCell ref="B92:C92"/>
    <mergeCell ref="D93:E93"/>
    <mergeCell ref="D94:E94"/>
    <mergeCell ref="D98:E98"/>
    <mergeCell ref="B115:C115"/>
    <mergeCell ref="J116:L116"/>
    <mergeCell ref="J97:L97"/>
    <mergeCell ref="B108:L108"/>
    <mergeCell ref="J93:L93"/>
    <mergeCell ref="J94:L94"/>
    <mergeCell ref="J95:L95"/>
    <mergeCell ref="J96:L96"/>
    <mergeCell ref="J98:L98"/>
    <mergeCell ref="D95:E95"/>
    <mergeCell ref="D97:E97"/>
    <mergeCell ref="B101:I101"/>
    <mergeCell ref="J99:L99"/>
    <mergeCell ref="D119:E119"/>
    <mergeCell ref="B111:C111"/>
    <mergeCell ref="D110:E110"/>
    <mergeCell ref="C199:F199"/>
    <mergeCell ref="C200:F200"/>
    <mergeCell ref="C198:F198"/>
    <mergeCell ref="B79:C79"/>
    <mergeCell ref="B96:C96"/>
    <mergeCell ref="D89:E89"/>
    <mergeCell ref="B103:L103"/>
    <mergeCell ref="B129:L129"/>
    <mergeCell ref="B131:L131"/>
    <mergeCell ref="D115:E115"/>
    <mergeCell ref="D96:E96"/>
    <mergeCell ref="J109:L109"/>
    <mergeCell ref="J114:L114"/>
    <mergeCell ref="J119:L119"/>
    <mergeCell ref="B113:L113"/>
    <mergeCell ref="B90:C90"/>
    <mergeCell ref="D116:E116"/>
    <mergeCell ref="B114:C114"/>
    <mergeCell ref="B119:C119"/>
    <mergeCell ref="B95:C95"/>
    <mergeCell ref="B110:C110"/>
    <mergeCell ref="B99:C99"/>
    <mergeCell ref="J100:L100"/>
    <mergeCell ref="J101:L101"/>
    <mergeCell ref="B2:L3"/>
    <mergeCell ref="B5:L5"/>
    <mergeCell ref="F6:L6"/>
    <mergeCell ref="F7:L7"/>
    <mergeCell ref="F8:L8"/>
    <mergeCell ref="F9:L9"/>
    <mergeCell ref="F11:L11"/>
    <mergeCell ref="D91:E91"/>
    <mergeCell ref="F15:L15"/>
    <mergeCell ref="B16:L16"/>
    <mergeCell ref="B17:L17"/>
    <mergeCell ref="K18:L18"/>
    <mergeCell ref="K19:L19"/>
    <mergeCell ref="K21:L21"/>
    <mergeCell ref="K23:L23"/>
    <mergeCell ref="J20:L20"/>
    <mergeCell ref="J22:L22"/>
    <mergeCell ref="J26:L26"/>
    <mergeCell ref="C27:L27"/>
    <mergeCell ref="D46:L46"/>
    <mergeCell ref="J42:K42"/>
    <mergeCell ref="J43:K43"/>
    <mergeCell ref="J45:K45"/>
    <mergeCell ref="B36:C36"/>
    <mergeCell ref="D63:I63"/>
    <mergeCell ref="C78:L78"/>
    <mergeCell ref="D79:L79"/>
    <mergeCell ref="D76:I76"/>
    <mergeCell ref="J72:L72"/>
    <mergeCell ref="J73:L73"/>
    <mergeCell ref="J74:L74"/>
    <mergeCell ref="D74:I74"/>
    <mergeCell ref="B31:L31"/>
    <mergeCell ref="J39:K39"/>
    <mergeCell ref="J40:K40"/>
    <mergeCell ref="J41:K41"/>
    <mergeCell ref="B42:C42"/>
    <mergeCell ref="D42:H42"/>
    <mergeCell ref="D40:H40"/>
    <mergeCell ref="D39:H39"/>
    <mergeCell ref="B41:C41"/>
    <mergeCell ref="B37:C37"/>
    <mergeCell ref="B40:C40"/>
    <mergeCell ref="B43:C43"/>
    <mergeCell ref="B61:C61"/>
    <mergeCell ref="B70:C70"/>
    <mergeCell ref="D64:I64"/>
    <mergeCell ref="B68:L68"/>
    <mergeCell ref="G13:H13"/>
    <mergeCell ref="J13:K13"/>
    <mergeCell ref="B190:L190"/>
    <mergeCell ref="B191:L194"/>
    <mergeCell ref="B172:L172"/>
    <mergeCell ref="B173:L176"/>
    <mergeCell ref="B181:L181"/>
    <mergeCell ref="B183:L183"/>
    <mergeCell ref="B184:L188"/>
    <mergeCell ref="B106:L106"/>
    <mergeCell ref="K81:L81"/>
    <mergeCell ref="B86:L86"/>
    <mergeCell ref="B88:L88"/>
    <mergeCell ref="J90:L90"/>
    <mergeCell ref="J91:L91"/>
    <mergeCell ref="J92:L92"/>
    <mergeCell ref="D92:E92"/>
    <mergeCell ref="B91:C91"/>
    <mergeCell ref="J89:K89"/>
    <mergeCell ref="J65:L65"/>
    <mergeCell ref="J66:L66"/>
    <mergeCell ref="J67:L67"/>
    <mergeCell ref="B71:L71"/>
    <mergeCell ref="D66:I66"/>
  </mergeCells>
  <phoneticPr fontId="31" type="noConversion"/>
  <printOptions horizontalCentered="1"/>
  <pageMargins left="0.70866141732283472" right="0.51181102362204722" top="0.74803149606299213" bottom="0.74803149606299213" header="0.31496062992125984" footer="0.31496062992125984"/>
  <pageSetup paperSize="9" scale="49" orientation="portrait" r:id="rId5"/>
  <rowBreaks count="757" manualBreakCount="757">
    <brk id="46" max="16383" man="1"/>
    <brk id="85" max="16383" man="1"/>
    <brk id="126" max="16383" man="1"/>
    <brk id="249" max="16383" man="1"/>
    <brk id="252" max="16383" man="1"/>
    <brk id="339" max="16383" man="1"/>
    <brk id="344" max="16383" man="1"/>
    <brk id="431" max="16383" man="1"/>
    <brk id="436" max="16383" man="1"/>
    <brk id="523" max="16383" man="1"/>
    <brk id="528" max="16383" man="1"/>
    <brk id="615" max="16383" man="1"/>
    <brk id="702" max="16383" man="1"/>
    <brk id="789" max="16383" man="1"/>
    <brk id="876" max="16383" man="1"/>
    <brk id="963" max="16383" man="1"/>
    <brk id="1050" max="16383" man="1"/>
    <brk id="1137" max="16383" man="1"/>
    <brk id="1224" max="16383" man="1"/>
    <brk id="1311" max="16383" man="1"/>
    <brk id="1398" max="16383" man="1"/>
    <brk id="1485" max="16383" man="1"/>
    <brk id="1572" max="16383" man="1"/>
    <brk id="1659" max="16383" man="1"/>
    <brk id="1746" max="16383" man="1"/>
    <brk id="1833" max="16383" man="1"/>
    <brk id="1920" max="16383" man="1"/>
    <brk id="2007" max="16383" man="1"/>
    <brk id="2094" max="16383" man="1"/>
    <brk id="2181" max="16383" man="1"/>
    <brk id="2268" max="16383" man="1"/>
    <brk id="2355" max="16383" man="1"/>
    <brk id="2442" max="16383" man="1"/>
    <brk id="2529" max="16383" man="1"/>
    <brk id="2616" max="16383" man="1"/>
    <brk id="2703" max="16383" man="1"/>
    <brk id="2790" max="16383" man="1"/>
    <brk id="2877" max="16383" man="1"/>
    <brk id="2964" max="16383" man="1"/>
    <brk id="3051" max="16383" man="1"/>
    <brk id="3138" max="16383" man="1"/>
    <brk id="3225" max="16383" man="1"/>
    <brk id="3312" max="16383" man="1"/>
    <brk id="3399" max="16383" man="1"/>
    <brk id="3486" max="16383" man="1"/>
    <brk id="3573" max="16383" man="1"/>
    <brk id="3660" max="16383" man="1"/>
    <brk id="3747" max="16383" man="1"/>
    <brk id="3834" max="16383" man="1"/>
    <brk id="3921" max="16383" man="1"/>
    <brk id="4008" max="16383" man="1"/>
    <brk id="4095" max="16383" man="1"/>
    <brk id="4182" max="16383" man="1"/>
    <brk id="4269" max="16383" man="1"/>
    <brk id="4356" max="16383" man="1"/>
    <brk id="4443" max="16383" man="1"/>
    <brk id="4530" max="16383" man="1"/>
    <brk id="4617" max="16383" man="1"/>
    <brk id="4704" max="16383" man="1"/>
    <brk id="4791" max="16383" man="1"/>
    <brk id="4878" max="16383" man="1"/>
    <brk id="4965" max="16383" man="1"/>
    <brk id="5052" max="16383" man="1"/>
    <brk id="5139" max="16383" man="1"/>
    <brk id="5226" max="16383" man="1"/>
    <brk id="5313" max="16383" man="1"/>
    <brk id="5400" max="16383" man="1"/>
    <brk id="5487" max="16383" man="1"/>
    <brk id="5574" max="16383" man="1"/>
    <brk id="5661" max="16383" man="1"/>
    <brk id="5748" max="16383" man="1"/>
    <brk id="5835" max="16383" man="1"/>
    <brk id="5922" max="16383" man="1"/>
    <brk id="6009" max="16383" man="1"/>
    <brk id="6096" max="16383" man="1"/>
    <brk id="6183" max="16383" man="1"/>
    <brk id="6270" max="16383" man="1"/>
    <brk id="6357" max="16383" man="1"/>
    <brk id="6444" max="16383" man="1"/>
    <brk id="6531" max="16383" man="1"/>
    <brk id="6618" max="16383" man="1"/>
    <brk id="6705" max="16383" man="1"/>
    <brk id="6792" max="16383" man="1"/>
    <brk id="6879" max="16383" man="1"/>
    <brk id="6966" max="16383" man="1"/>
    <brk id="7053" max="16383" man="1"/>
    <brk id="7140" max="16383" man="1"/>
    <brk id="7227" max="16383" man="1"/>
    <brk id="7314" max="16383" man="1"/>
    <brk id="7401" max="16383" man="1"/>
    <brk id="7488" max="16383" man="1"/>
    <brk id="7575" max="16383" man="1"/>
    <brk id="7662" max="16383" man="1"/>
    <brk id="7749" max="16383" man="1"/>
    <brk id="7836" max="16383" man="1"/>
    <brk id="7923" max="16383" man="1"/>
    <brk id="8010" max="16383" man="1"/>
    <brk id="8097" max="16383" man="1"/>
    <brk id="8184" max="16383" man="1"/>
    <brk id="8271" max="16383" man="1"/>
    <brk id="8358" max="16383" man="1"/>
    <brk id="8445" max="16383" man="1"/>
    <brk id="8532" max="16383" man="1"/>
    <brk id="8619" max="16383" man="1"/>
    <brk id="8706" max="16383" man="1"/>
    <brk id="8793" max="16383" man="1"/>
    <brk id="8880" max="16383" man="1"/>
    <brk id="8967" max="16383" man="1"/>
    <brk id="9054" max="16383" man="1"/>
    <brk id="9141" max="16383" man="1"/>
    <brk id="9228" max="16383" man="1"/>
    <brk id="9315" max="16383" man="1"/>
    <brk id="9402" max="16383" man="1"/>
    <brk id="9489" max="16383" man="1"/>
    <brk id="9576" max="16383" man="1"/>
    <brk id="9663" max="16383" man="1"/>
    <brk id="9750" max="16383" man="1"/>
    <brk id="9837" max="16383" man="1"/>
    <brk id="9924" max="16383" man="1"/>
    <brk id="10011" max="16383" man="1"/>
    <brk id="10098" max="16383" man="1"/>
    <brk id="10185" max="16383" man="1"/>
    <brk id="10272" max="16383" man="1"/>
    <brk id="10359" max="16383" man="1"/>
    <brk id="10446" max="16383" man="1"/>
    <brk id="10533" max="16383" man="1"/>
    <brk id="10620" max="16383" man="1"/>
    <brk id="10707" max="16383" man="1"/>
    <brk id="10794" max="16383" man="1"/>
    <brk id="10881" max="16383" man="1"/>
    <brk id="10968" max="16383" man="1"/>
    <brk id="11055" max="16383" man="1"/>
    <brk id="11142" max="16383" man="1"/>
    <brk id="11229" max="16383" man="1"/>
    <brk id="11316" max="16383" man="1"/>
    <brk id="11403" max="16383" man="1"/>
    <brk id="11490" max="16383" man="1"/>
    <brk id="11577" max="16383" man="1"/>
    <brk id="11664" max="16383" man="1"/>
    <brk id="11751" max="16383" man="1"/>
    <brk id="11838" max="16383" man="1"/>
    <brk id="11925" max="16383" man="1"/>
    <brk id="12012" max="16383" man="1"/>
    <brk id="12099" max="16383" man="1"/>
    <brk id="12186" max="16383" man="1"/>
    <brk id="12273" max="16383" man="1"/>
    <brk id="12360" max="16383" man="1"/>
    <brk id="12447" max="16383" man="1"/>
    <brk id="12534" max="16383" man="1"/>
    <brk id="12621" max="16383" man="1"/>
    <brk id="12708" max="16383" man="1"/>
    <brk id="12795" max="16383" man="1"/>
    <brk id="12882" max="16383" man="1"/>
    <brk id="12969" max="16383" man="1"/>
    <brk id="13056" max="16383" man="1"/>
    <brk id="13143" max="16383" man="1"/>
    <brk id="13230" max="16383" man="1"/>
    <brk id="13317" max="16383" man="1"/>
    <brk id="13404" max="16383" man="1"/>
    <brk id="13491" max="16383" man="1"/>
    <brk id="13578" max="16383" man="1"/>
    <brk id="13665" max="16383" man="1"/>
    <brk id="13752" max="16383" man="1"/>
    <brk id="13839" max="16383" man="1"/>
    <brk id="13926" max="16383" man="1"/>
    <brk id="14013" max="16383" man="1"/>
    <brk id="14100" max="16383" man="1"/>
    <brk id="14187" max="16383" man="1"/>
    <brk id="14274" max="16383" man="1"/>
    <brk id="14361" max="16383" man="1"/>
    <brk id="14448" max="16383" man="1"/>
    <brk id="14535" max="16383" man="1"/>
    <brk id="14622" max="16383" man="1"/>
    <brk id="14709" max="16383" man="1"/>
    <brk id="14796" max="16383" man="1"/>
    <brk id="14883" max="16383" man="1"/>
    <brk id="14970" max="16383" man="1"/>
    <brk id="15057" max="16383" man="1"/>
    <brk id="15144" max="16383" man="1"/>
    <brk id="15231" max="16383" man="1"/>
    <brk id="15318" max="16383" man="1"/>
    <brk id="15405" max="16383" man="1"/>
    <brk id="15492" max="16383" man="1"/>
    <brk id="15579" max="16383" man="1"/>
    <brk id="15666" max="16383" man="1"/>
    <brk id="15753" max="16383" man="1"/>
    <brk id="15840" max="16383" man="1"/>
    <brk id="15927" max="16383" man="1"/>
    <brk id="16014" max="16383" man="1"/>
    <brk id="16101" max="16383" man="1"/>
    <brk id="16188" max="16383" man="1"/>
    <brk id="16275" max="16383" man="1"/>
    <brk id="16362" max="16383" man="1"/>
    <brk id="16449" max="16383" man="1"/>
    <brk id="16536" max="16383" man="1"/>
    <brk id="16623" max="16383" man="1"/>
    <brk id="16710" max="16383" man="1"/>
    <brk id="16797" max="16383" man="1"/>
    <brk id="16884" max="16383" man="1"/>
    <brk id="16971" max="16383" man="1"/>
    <brk id="17058" max="16383" man="1"/>
    <brk id="17145" max="16383" man="1"/>
    <brk id="17232" max="16383" man="1"/>
    <brk id="17319" max="16383" man="1"/>
    <brk id="17406" max="16383" man="1"/>
    <brk id="17493" max="16383" man="1"/>
    <brk id="17580" max="16383" man="1"/>
    <brk id="17667" max="16383" man="1"/>
    <brk id="17754" max="16383" man="1"/>
    <brk id="17841" max="16383" man="1"/>
    <brk id="17928" max="16383" man="1"/>
    <brk id="18015" max="16383" man="1"/>
    <brk id="18102" max="16383" man="1"/>
    <brk id="18189" max="16383" man="1"/>
    <brk id="18276" max="16383" man="1"/>
    <brk id="18363" max="16383" man="1"/>
    <brk id="18450" max="16383" man="1"/>
    <brk id="18537" max="16383" man="1"/>
    <brk id="18624" max="16383" man="1"/>
    <brk id="18711" max="16383" man="1"/>
    <brk id="18798" max="16383" man="1"/>
    <brk id="18885" max="16383" man="1"/>
    <brk id="18972" max="16383" man="1"/>
    <brk id="19059" max="16383" man="1"/>
    <brk id="19146" max="16383" man="1"/>
    <brk id="19233" max="16383" man="1"/>
    <brk id="19320" max="16383" man="1"/>
    <brk id="19407" max="16383" man="1"/>
    <brk id="19494" max="16383" man="1"/>
    <brk id="19581" max="16383" man="1"/>
    <brk id="19668" max="16383" man="1"/>
    <brk id="19755" max="16383" man="1"/>
    <brk id="19842" max="16383" man="1"/>
    <brk id="19929" max="16383" man="1"/>
    <brk id="20016" max="16383" man="1"/>
    <brk id="20103" max="16383" man="1"/>
    <brk id="20190" max="16383" man="1"/>
    <brk id="20277" max="16383" man="1"/>
    <brk id="20364" max="16383" man="1"/>
    <brk id="20451" max="16383" man="1"/>
    <brk id="20538" max="16383" man="1"/>
    <brk id="20625" max="16383" man="1"/>
    <brk id="20712" max="16383" man="1"/>
    <brk id="20799" max="16383" man="1"/>
    <brk id="20886" max="16383" man="1"/>
    <brk id="20973" max="16383" man="1"/>
    <brk id="21060" max="16383" man="1"/>
    <brk id="21147" max="16383" man="1"/>
    <brk id="21234" max="16383" man="1"/>
    <brk id="21321" max="16383" man="1"/>
    <brk id="21408" max="16383" man="1"/>
    <brk id="21495" max="16383" man="1"/>
    <brk id="21582" max="16383" man="1"/>
    <brk id="21669" max="16383" man="1"/>
    <brk id="21756" max="16383" man="1"/>
    <brk id="21843" max="16383" man="1"/>
    <brk id="21930" max="16383" man="1"/>
    <brk id="22017" max="16383" man="1"/>
    <brk id="22104" max="16383" man="1"/>
    <brk id="22191" max="16383" man="1"/>
    <brk id="22278" max="16383" man="1"/>
    <brk id="22365" max="16383" man="1"/>
    <brk id="22452" max="16383" man="1"/>
    <brk id="22539" max="16383" man="1"/>
    <brk id="22626" max="16383" man="1"/>
    <brk id="22713" max="16383" man="1"/>
    <brk id="22800" max="16383" man="1"/>
    <brk id="22887" max="16383" man="1"/>
    <brk id="22974" max="16383" man="1"/>
    <brk id="23061" max="16383" man="1"/>
    <brk id="23148" max="16383" man="1"/>
    <brk id="23235" max="16383" man="1"/>
    <brk id="23322" max="16383" man="1"/>
    <brk id="23409" max="16383" man="1"/>
    <brk id="23496" max="16383" man="1"/>
    <brk id="23583" max="16383" man="1"/>
    <brk id="23670" max="16383" man="1"/>
    <brk id="23757" max="16383" man="1"/>
    <brk id="23844" max="16383" man="1"/>
    <brk id="23931" max="16383" man="1"/>
    <brk id="24018" max="16383" man="1"/>
    <brk id="24105" max="16383" man="1"/>
    <brk id="24192" max="16383" man="1"/>
    <brk id="24279" max="16383" man="1"/>
    <brk id="24366" max="16383" man="1"/>
    <brk id="24453" max="16383" man="1"/>
    <brk id="24540" max="16383" man="1"/>
    <brk id="24627" max="16383" man="1"/>
    <brk id="24714" max="16383" man="1"/>
    <brk id="24801" max="16383" man="1"/>
    <brk id="24888" max="16383" man="1"/>
    <brk id="24975" max="16383" man="1"/>
    <brk id="25062" max="16383" man="1"/>
    <brk id="25149" max="16383" man="1"/>
    <brk id="25236" max="16383" man="1"/>
    <brk id="25323" max="16383" man="1"/>
    <brk id="25410" max="16383" man="1"/>
    <brk id="25497" max="16383" man="1"/>
    <brk id="25584" max="16383" man="1"/>
    <brk id="25671" max="16383" man="1"/>
    <brk id="25758" max="16383" man="1"/>
    <brk id="25845" max="16383" man="1"/>
    <brk id="25932" max="16383" man="1"/>
    <brk id="26019" max="16383" man="1"/>
    <brk id="26106" max="16383" man="1"/>
    <brk id="26193" max="16383" man="1"/>
    <brk id="26280" max="16383" man="1"/>
    <brk id="26367" max="16383" man="1"/>
    <brk id="26454" max="16383" man="1"/>
    <brk id="26541" max="16383" man="1"/>
    <brk id="26628" max="16383" man="1"/>
    <brk id="26715" max="16383" man="1"/>
    <brk id="26802" max="16383" man="1"/>
    <brk id="26889" max="16383" man="1"/>
    <brk id="26976" max="16383" man="1"/>
    <brk id="27063" max="16383" man="1"/>
    <brk id="27150" max="16383" man="1"/>
    <brk id="27237" max="16383" man="1"/>
    <brk id="27324" max="16383" man="1"/>
    <brk id="27411" max="16383" man="1"/>
    <brk id="27498" max="16383" man="1"/>
    <brk id="27585" max="16383" man="1"/>
    <brk id="27672" max="16383" man="1"/>
    <brk id="27759" max="16383" man="1"/>
    <brk id="27846" max="16383" man="1"/>
    <brk id="27933" max="16383" man="1"/>
    <brk id="28020" max="16383" man="1"/>
    <brk id="28107" max="16383" man="1"/>
    <brk id="28194" max="16383" man="1"/>
    <brk id="28281" max="16383" man="1"/>
    <brk id="28368" max="16383" man="1"/>
    <brk id="28455" max="16383" man="1"/>
    <brk id="28542" max="16383" man="1"/>
    <brk id="28629" max="16383" man="1"/>
    <brk id="28716" max="16383" man="1"/>
    <brk id="28803" max="16383" man="1"/>
    <brk id="28890" max="16383" man="1"/>
    <brk id="28977" max="16383" man="1"/>
    <brk id="29064" max="16383" man="1"/>
    <brk id="29151" max="16383" man="1"/>
    <brk id="29238" max="16383" man="1"/>
    <brk id="29325" max="16383" man="1"/>
    <brk id="29412" max="16383" man="1"/>
    <brk id="29499" max="16383" man="1"/>
    <brk id="29586" max="16383" man="1"/>
    <brk id="29673" max="16383" man="1"/>
    <brk id="29760" max="16383" man="1"/>
    <brk id="29847" max="16383" man="1"/>
    <brk id="29934" max="16383" man="1"/>
    <brk id="30021" max="16383" man="1"/>
    <brk id="30108" max="16383" man="1"/>
    <brk id="30195" max="16383" man="1"/>
    <brk id="30282" max="16383" man="1"/>
    <brk id="30369" max="16383" man="1"/>
    <brk id="30456" max="16383" man="1"/>
    <brk id="30543" max="16383" man="1"/>
    <brk id="30630" max="16383" man="1"/>
    <brk id="30717" max="16383" man="1"/>
    <brk id="30804" max="16383" man="1"/>
    <brk id="30891" max="16383" man="1"/>
    <brk id="30978" max="16383" man="1"/>
    <brk id="31065" max="16383" man="1"/>
    <brk id="31152" max="16383" man="1"/>
    <brk id="31239" max="16383" man="1"/>
    <brk id="31326" max="16383" man="1"/>
    <brk id="31413" max="16383" man="1"/>
    <brk id="31500" max="16383" man="1"/>
    <brk id="31587" max="16383" man="1"/>
    <brk id="31674" max="16383" man="1"/>
    <brk id="31761" max="16383" man="1"/>
    <brk id="31848" max="16383" man="1"/>
    <brk id="31935" max="16383" man="1"/>
    <brk id="32022" max="16383" man="1"/>
    <brk id="32109" max="16383" man="1"/>
    <brk id="32196" max="16383" man="1"/>
    <brk id="32283" max="16383" man="1"/>
    <brk id="32370" max="16383" man="1"/>
    <brk id="32457" max="16383" man="1"/>
    <brk id="32544" max="16383" man="1"/>
    <brk id="32631" max="16383" man="1"/>
    <brk id="32718" max="16383" man="1"/>
    <brk id="32805" max="16383" man="1"/>
    <brk id="32892" max="16383" man="1"/>
    <brk id="32979" max="16383" man="1"/>
    <brk id="33066" max="16383" man="1"/>
    <brk id="33153" max="16383" man="1"/>
    <brk id="33240" max="16383" man="1"/>
    <brk id="33327" max="16383" man="1"/>
    <brk id="33414" max="16383" man="1"/>
    <brk id="33501" max="16383" man="1"/>
    <brk id="33588" max="16383" man="1"/>
    <brk id="33675" max="16383" man="1"/>
    <brk id="33762" max="16383" man="1"/>
    <brk id="33849" max="16383" man="1"/>
    <brk id="33936" max="16383" man="1"/>
    <brk id="34023" max="16383" man="1"/>
    <brk id="34110" max="16383" man="1"/>
    <brk id="34197" max="16383" man="1"/>
    <brk id="34284" max="16383" man="1"/>
    <brk id="34371" max="16383" man="1"/>
    <brk id="34458" max="16383" man="1"/>
    <brk id="34545" max="16383" man="1"/>
    <brk id="34632" max="16383" man="1"/>
    <brk id="34719" max="16383" man="1"/>
    <brk id="34806" max="16383" man="1"/>
    <brk id="34893" max="16383" man="1"/>
    <brk id="34980" max="16383" man="1"/>
    <brk id="35067" max="16383" man="1"/>
    <brk id="35154" max="16383" man="1"/>
    <brk id="35241" max="16383" man="1"/>
    <brk id="35328" max="16383" man="1"/>
    <brk id="35415" max="16383" man="1"/>
    <brk id="35502" max="16383" man="1"/>
    <brk id="35589" max="16383" man="1"/>
    <brk id="35676" max="16383" man="1"/>
    <brk id="35763" max="16383" man="1"/>
    <brk id="35850" max="16383" man="1"/>
    <brk id="35937" max="16383" man="1"/>
    <brk id="36024" max="16383" man="1"/>
    <brk id="36111" max="16383" man="1"/>
    <brk id="36198" max="16383" man="1"/>
    <brk id="36285" max="16383" man="1"/>
    <brk id="36372" max="16383" man="1"/>
    <brk id="36459" max="16383" man="1"/>
    <brk id="36546" max="16383" man="1"/>
    <brk id="36633" max="16383" man="1"/>
    <brk id="36720" max="16383" man="1"/>
    <brk id="36807" max="16383" man="1"/>
    <brk id="36894" max="16383" man="1"/>
    <brk id="36981" max="16383" man="1"/>
    <brk id="37068" max="16383" man="1"/>
    <brk id="37155" max="16383" man="1"/>
    <brk id="37242" max="16383" man="1"/>
    <brk id="37329" max="16383" man="1"/>
    <brk id="37416" max="16383" man="1"/>
    <brk id="37503" max="16383" man="1"/>
    <brk id="37590" max="16383" man="1"/>
    <brk id="37677" max="16383" man="1"/>
    <brk id="37764" max="16383" man="1"/>
    <brk id="37851" max="16383" man="1"/>
    <brk id="37938" max="16383" man="1"/>
    <brk id="38025" max="16383" man="1"/>
    <brk id="38112" max="16383" man="1"/>
    <brk id="38199" max="16383" man="1"/>
    <brk id="38286" max="16383" man="1"/>
    <brk id="38373" max="16383" man="1"/>
    <brk id="38460" max="16383" man="1"/>
    <brk id="38547" max="16383" man="1"/>
    <brk id="38634" max="16383" man="1"/>
    <brk id="38721" max="16383" man="1"/>
    <brk id="38808" max="16383" man="1"/>
    <brk id="38895" max="16383" man="1"/>
    <brk id="38982" max="16383" man="1"/>
    <brk id="39069" max="16383" man="1"/>
    <brk id="39156" max="16383" man="1"/>
    <brk id="39243" max="16383" man="1"/>
    <brk id="39330" max="16383" man="1"/>
    <brk id="39417" max="16383" man="1"/>
    <brk id="39504" max="16383" man="1"/>
    <brk id="39591" max="16383" man="1"/>
    <brk id="39678" max="16383" man="1"/>
    <brk id="39765" max="16383" man="1"/>
    <brk id="39852" max="16383" man="1"/>
    <brk id="39939" max="16383" man="1"/>
    <brk id="40026" max="16383" man="1"/>
    <brk id="40113" max="16383" man="1"/>
    <brk id="40200" max="16383" man="1"/>
    <brk id="40287" max="16383" man="1"/>
    <brk id="40374" max="16383" man="1"/>
    <brk id="40461" max="16383" man="1"/>
    <brk id="40548" max="16383" man="1"/>
    <brk id="40635" max="16383" man="1"/>
    <brk id="40722" max="16383" man="1"/>
    <brk id="40809" max="16383" man="1"/>
    <brk id="40896" max="16383" man="1"/>
    <brk id="40983" max="16383" man="1"/>
    <brk id="41070" max="16383" man="1"/>
    <brk id="41157" max="16383" man="1"/>
    <brk id="41244" max="16383" man="1"/>
    <brk id="41331" max="16383" man="1"/>
    <brk id="41418" max="16383" man="1"/>
    <brk id="41505" max="16383" man="1"/>
    <brk id="41592" max="16383" man="1"/>
    <brk id="41679" max="16383" man="1"/>
    <brk id="41766" max="16383" man="1"/>
    <brk id="41853" max="16383" man="1"/>
    <brk id="41940" max="16383" man="1"/>
    <brk id="42027" max="16383" man="1"/>
    <brk id="42114" max="16383" man="1"/>
    <brk id="42201" max="16383" man="1"/>
    <brk id="42288" max="16383" man="1"/>
    <brk id="42375" max="16383" man="1"/>
    <brk id="42462" max="16383" man="1"/>
    <brk id="42549" max="16383" man="1"/>
    <brk id="42636" max="16383" man="1"/>
    <brk id="42723" max="16383" man="1"/>
    <brk id="42810" max="16383" man="1"/>
    <brk id="42897" max="16383" man="1"/>
    <brk id="42984" max="16383" man="1"/>
    <brk id="43071" max="16383" man="1"/>
    <brk id="43158" max="16383" man="1"/>
    <brk id="43245" max="16383" man="1"/>
    <brk id="43332" max="16383" man="1"/>
    <brk id="43419" max="16383" man="1"/>
    <brk id="43506" max="16383" man="1"/>
    <brk id="43593" max="16383" man="1"/>
    <brk id="43680" max="16383" man="1"/>
    <brk id="43767" max="16383" man="1"/>
    <brk id="43854" max="16383" man="1"/>
    <brk id="43941" max="16383" man="1"/>
    <brk id="44028" max="16383" man="1"/>
    <brk id="44115" max="16383" man="1"/>
    <brk id="44202" max="16383" man="1"/>
    <brk id="44289" max="16383" man="1"/>
    <brk id="44376" max="16383" man="1"/>
    <brk id="44463" max="16383" man="1"/>
    <brk id="44550" max="16383" man="1"/>
    <brk id="44637" max="16383" man="1"/>
    <brk id="44724" max="16383" man="1"/>
    <brk id="44811" max="16383" man="1"/>
    <brk id="44898" max="16383" man="1"/>
    <brk id="44985" max="16383" man="1"/>
    <brk id="45072" max="16383" man="1"/>
    <brk id="45159" max="16383" man="1"/>
    <brk id="45246" max="16383" man="1"/>
    <brk id="45333" max="16383" man="1"/>
    <brk id="45420" max="16383" man="1"/>
    <brk id="45507" max="16383" man="1"/>
    <brk id="45594" max="16383" man="1"/>
    <brk id="45681" max="16383" man="1"/>
    <brk id="45768" max="16383" man="1"/>
    <brk id="45855" max="16383" man="1"/>
    <brk id="45942" max="16383" man="1"/>
    <brk id="46029" max="16383" man="1"/>
    <brk id="46116" max="16383" man="1"/>
    <brk id="46203" max="16383" man="1"/>
    <brk id="46290" max="16383" man="1"/>
    <brk id="46377" max="16383" man="1"/>
    <brk id="46464" max="16383" man="1"/>
    <brk id="46551" max="16383" man="1"/>
    <brk id="46638" max="16383" man="1"/>
    <brk id="46725" max="16383" man="1"/>
    <brk id="46812" max="16383" man="1"/>
    <brk id="46899" max="16383" man="1"/>
    <brk id="46986" max="16383" man="1"/>
    <brk id="47073" max="16383" man="1"/>
    <brk id="47160" max="16383" man="1"/>
    <brk id="47247" max="16383" man="1"/>
    <brk id="47334" max="16383" man="1"/>
    <brk id="47421" max="16383" man="1"/>
    <brk id="47508" max="16383" man="1"/>
    <brk id="47595" max="16383" man="1"/>
    <brk id="47682" max="16383" man="1"/>
    <brk id="47769" max="16383" man="1"/>
    <brk id="47856" max="16383" man="1"/>
    <brk id="47943" max="16383" man="1"/>
    <brk id="48030" max="16383" man="1"/>
    <brk id="48117" max="16383" man="1"/>
    <brk id="48204" max="16383" man="1"/>
    <brk id="48291" max="16383" man="1"/>
    <brk id="48378" max="16383" man="1"/>
    <brk id="48465" max="16383" man="1"/>
    <brk id="48552" max="16383" man="1"/>
    <brk id="48639" max="16383" man="1"/>
    <brk id="48726" max="16383" man="1"/>
    <brk id="48813" max="16383" man="1"/>
    <brk id="48900" max="16383" man="1"/>
    <brk id="48987" max="16383" man="1"/>
    <brk id="49074" max="16383" man="1"/>
    <brk id="49161" max="16383" man="1"/>
    <brk id="49248" max="16383" man="1"/>
    <brk id="49335" max="16383" man="1"/>
    <brk id="49422" max="16383" man="1"/>
    <brk id="49509" max="16383" man="1"/>
    <brk id="49596" max="16383" man="1"/>
    <brk id="49683" max="16383" man="1"/>
    <brk id="49770" max="16383" man="1"/>
    <brk id="49857" max="16383" man="1"/>
    <brk id="49944" max="16383" man="1"/>
    <brk id="50031" max="16383" man="1"/>
    <brk id="50118" max="16383" man="1"/>
    <brk id="50205" max="16383" man="1"/>
    <brk id="50292" max="16383" man="1"/>
    <brk id="50379" max="16383" man="1"/>
    <brk id="50466" max="16383" man="1"/>
    <brk id="50553" max="16383" man="1"/>
    <brk id="50640" max="16383" man="1"/>
    <brk id="50727" max="16383" man="1"/>
    <brk id="50814" max="16383" man="1"/>
    <brk id="50901" max="16383" man="1"/>
    <brk id="50988" max="16383" man="1"/>
    <brk id="51075" max="16383" man="1"/>
    <brk id="51162" max="16383" man="1"/>
    <brk id="51249" max="16383" man="1"/>
    <brk id="51336" max="16383" man="1"/>
    <brk id="51423" max="16383" man="1"/>
    <brk id="51510" max="16383" man="1"/>
    <brk id="51597" max="16383" man="1"/>
    <brk id="51684" max="16383" man="1"/>
    <brk id="51771" max="16383" man="1"/>
    <brk id="51858" max="16383" man="1"/>
    <brk id="51945" max="16383" man="1"/>
    <brk id="52032" max="16383" man="1"/>
    <brk id="52119" max="16383" man="1"/>
    <brk id="52206" max="16383" man="1"/>
    <brk id="52293" max="16383" man="1"/>
    <brk id="52380" max="16383" man="1"/>
    <brk id="52467" max="16383" man="1"/>
    <brk id="52554" max="16383" man="1"/>
    <brk id="52641" max="16383" man="1"/>
    <brk id="52728" max="16383" man="1"/>
    <brk id="52815" max="16383" man="1"/>
    <brk id="52902" max="16383" man="1"/>
    <brk id="52989" max="16383" man="1"/>
    <brk id="53076" max="16383" man="1"/>
    <brk id="53163" max="16383" man="1"/>
    <brk id="53250" max="16383" man="1"/>
    <brk id="53337" max="16383" man="1"/>
    <brk id="53424" max="16383" man="1"/>
    <brk id="53511" max="16383" man="1"/>
    <brk id="53598" max="16383" man="1"/>
    <brk id="53685" max="16383" man="1"/>
    <brk id="53772" max="16383" man="1"/>
    <brk id="53859" max="16383" man="1"/>
    <brk id="53946" max="16383" man="1"/>
    <brk id="54033" max="16383" man="1"/>
    <brk id="54120" max="16383" man="1"/>
    <brk id="54207" max="16383" man="1"/>
    <brk id="54294" max="16383" man="1"/>
    <brk id="54381" max="16383" man="1"/>
    <brk id="54468" max="16383" man="1"/>
    <brk id="54555" max="16383" man="1"/>
    <brk id="54642" max="16383" man="1"/>
    <brk id="54729" max="16383" man="1"/>
    <brk id="54816" max="16383" man="1"/>
    <brk id="54903" max="16383" man="1"/>
    <brk id="54990" max="16383" man="1"/>
    <brk id="55077" max="16383" man="1"/>
    <brk id="55164" max="16383" man="1"/>
    <brk id="55251" max="16383" man="1"/>
    <brk id="55338" max="16383" man="1"/>
    <brk id="55425" max="16383" man="1"/>
    <brk id="55512" max="16383" man="1"/>
    <brk id="55599" max="16383" man="1"/>
    <brk id="55686" max="16383" man="1"/>
    <brk id="55773" max="16383" man="1"/>
    <brk id="55860" max="16383" man="1"/>
    <brk id="55947" max="16383" man="1"/>
    <brk id="56034" max="16383" man="1"/>
    <brk id="56121" max="16383" man="1"/>
    <brk id="56208" max="16383" man="1"/>
    <brk id="56295" max="16383" man="1"/>
    <brk id="56382" max="16383" man="1"/>
    <brk id="56469" max="16383" man="1"/>
    <brk id="56556" max="16383" man="1"/>
    <brk id="56643" max="16383" man="1"/>
    <brk id="56730" max="16383" man="1"/>
    <brk id="56817" max="16383" man="1"/>
    <brk id="56904" max="16383" man="1"/>
    <brk id="56991" max="16383" man="1"/>
    <brk id="57078" max="16383" man="1"/>
    <brk id="57165" max="16383" man="1"/>
    <brk id="57252" max="16383" man="1"/>
    <brk id="57339" max="16383" man="1"/>
    <brk id="57426" max="16383" man="1"/>
    <brk id="57513" max="16383" man="1"/>
    <brk id="57600" max="16383" man="1"/>
    <brk id="57687" max="16383" man="1"/>
    <brk id="57774" max="16383" man="1"/>
    <brk id="57861" max="16383" man="1"/>
    <brk id="57948" max="16383" man="1"/>
    <brk id="58035" max="16383" man="1"/>
    <brk id="58122" max="16383" man="1"/>
    <brk id="58209" max="16383" man="1"/>
    <brk id="58296" max="16383" man="1"/>
    <brk id="58383" max="16383" man="1"/>
    <brk id="58470" max="16383" man="1"/>
    <brk id="58557" max="16383" man="1"/>
    <brk id="58644" max="16383" man="1"/>
    <brk id="58731" max="16383" man="1"/>
    <brk id="58818" max="16383" man="1"/>
    <brk id="58905" max="16383" man="1"/>
    <brk id="58992" max="16383" man="1"/>
    <brk id="59079" max="16383" man="1"/>
    <brk id="59166" max="16383" man="1"/>
    <brk id="59253" max="16383" man="1"/>
    <brk id="59340" max="16383" man="1"/>
    <brk id="59427" max="16383" man="1"/>
    <brk id="59514" max="16383" man="1"/>
    <brk id="59601" max="16383" man="1"/>
    <brk id="59688" max="16383" man="1"/>
    <brk id="59775" max="16383" man="1"/>
    <brk id="59862" max="16383" man="1"/>
    <brk id="59949" max="16383" man="1"/>
    <brk id="60036" max="16383" man="1"/>
    <brk id="60123" max="16383" man="1"/>
    <brk id="60210" max="16383" man="1"/>
    <brk id="60297" max="16383" man="1"/>
    <brk id="60384" max="16383" man="1"/>
    <brk id="60471" max="16383" man="1"/>
    <brk id="60558" max="16383" man="1"/>
    <brk id="60645" max="16383" man="1"/>
    <brk id="60732" max="16383" man="1"/>
    <brk id="60819" max="16383" man="1"/>
    <brk id="60906" max="16383" man="1"/>
    <brk id="60993" max="16383" man="1"/>
    <brk id="61080" max="16383" man="1"/>
    <brk id="61167" max="16383" man="1"/>
    <brk id="61254" max="16383" man="1"/>
    <brk id="61341" max="16383" man="1"/>
    <brk id="61428" max="16383" man="1"/>
    <brk id="61515" max="16383" man="1"/>
    <brk id="61602" max="16383" man="1"/>
    <brk id="61689" max="16383" man="1"/>
    <brk id="61776" max="16383" man="1"/>
    <brk id="61863" max="16383" man="1"/>
    <brk id="61950" max="16383" man="1"/>
    <brk id="62037" max="16383" man="1"/>
    <brk id="62124" max="16383" man="1"/>
    <brk id="62211" max="16383" man="1"/>
    <brk id="62298" max="16383" man="1"/>
    <brk id="62385" max="16383" man="1"/>
    <brk id="62472" max="16383" man="1"/>
    <brk id="62559" max="16383" man="1"/>
    <brk id="62646" max="16383" man="1"/>
    <brk id="62733" max="16383" man="1"/>
    <brk id="62820" max="16383" man="1"/>
    <brk id="62907" max="16383" man="1"/>
    <brk id="62994" max="16383" man="1"/>
    <brk id="63081" max="16383" man="1"/>
    <brk id="63168" max="16383" man="1"/>
    <brk id="63255" max="16383" man="1"/>
    <brk id="63342" max="16383" man="1"/>
    <brk id="63429" max="16383" man="1"/>
    <brk id="63516" max="16383" man="1"/>
    <brk id="63603" max="16383" man="1"/>
    <brk id="63690" max="16383" man="1"/>
    <brk id="63777" max="16383" man="1"/>
    <brk id="63864" max="16383" man="1"/>
    <brk id="63951" max="16383" man="1"/>
    <brk id="64038" max="16383" man="1"/>
    <brk id="64125" max="16383" man="1"/>
    <brk id="64212" max="16383" man="1"/>
    <brk id="64299" max="16383" man="1"/>
    <brk id="64386" max="16383" man="1"/>
    <brk id="64473" max="16383" man="1"/>
    <brk id="64560" max="16383" man="1"/>
    <brk id="64647" max="16383" man="1"/>
    <brk id="64734" max="16383" man="1"/>
    <brk id="64821" max="16383" man="1"/>
    <brk id="64908" max="16383" man="1"/>
    <brk id="64995" max="16383" man="1"/>
    <brk id="65082" max="16383" man="1"/>
    <brk id="65169" max="16383" man="1"/>
    <brk id="65256" max="16383" man="1"/>
    <brk id="65343" max="16383" man="1"/>
    <brk id="65430" max="16383" man="1"/>
  </rowBreaks>
  <legacy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59"/>
  <sheetViews>
    <sheetView tabSelected="1" view="pageBreakPreview" zoomScaleNormal="80" zoomScaleSheetLayoutView="100" zoomScalePageLayoutView="90" workbookViewId="0">
      <selection activeCell="F15" sqref="F15"/>
    </sheetView>
  </sheetViews>
  <sheetFormatPr defaultRowHeight="15"/>
  <cols>
    <col min="1" max="2" width="9" style="28"/>
    <col min="3" max="3" width="14" style="28" customWidth="1"/>
    <col min="4" max="5" width="9" style="28"/>
    <col min="6" max="6" width="10.375" style="28" customWidth="1"/>
    <col min="7" max="9" width="10.375" style="28" bestFit="1" customWidth="1"/>
    <col min="10" max="10" width="9" style="28"/>
    <col min="11" max="11" width="20.875" style="28" customWidth="1"/>
    <col min="12" max="12" width="10.375" style="28" customWidth="1"/>
    <col min="13" max="16384" width="9" style="28"/>
  </cols>
  <sheetData>
    <row r="1" spans="2:12" ht="15.75" thickBot="1">
      <c r="K1" s="27"/>
    </row>
    <row r="2" spans="2:12" ht="32.450000000000003" customHeight="1">
      <c r="B2" s="993" t="s">
        <v>769</v>
      </c>
      <c r="C2" s="994"/>
      <c r="D2" s="994"/>
      <c r="E2" s="994"/>
      <c r="F2" s="994"/>
      <c r="G2" s="994"/>
      <c r="H2" s="994"/>
      <c r="I2" s="994"/>
      <c r="J2" s="994"/>
      <c r="K2" s="995"/>
    </row>
    <row r="3" spans="2:12" ht="27.75" customHeight="1" thickBot="1">
      <c r="B3" s="996"/>
      <c r="C3" s="997"/>
      <c r="D3" s="997"/>
      <c r="E3" s="997"/>
      <c r="F3" s="997"/>
      <c r="G3" s="997"/>
      <c r="H3" s="997"/>
      <c r="I3" s="997"/>
      <c r="J3" s="997"/>
      <c r="K3" s="998"/>
    </row>
    <row r="4" spans="2:12" ht="30" customHeight="1">
      <c r="B4" s="29"/>
      <c r="C4" s="29"/>
      <c r="D4" s="29"/>
      <c r="E4" s="29"/>
      <c r="F4" s="29"/>
      <c r="G4" s="29"/>
      <c r="H4" s="29"/>
      <c r="I4" s="29"/>
      <c r="J4" s="29"/>
      <c r="K4" s="29"/>
    </row>
    <row r="5" spans="2:12">
      <c r="B5" s="992" t="s">
        <v>146</v>
      </c>
      <c r="C5" s="992"/>
      <c r="D5" s="992"/>
      <c r="E5" s="992"/>
      <c r="F5" s="992"/>
      <c r="G5" s="992"/>
      <c r="H5" s="992"/>
      <c r="I5" s="992"/>
      <c r="J5" s="992"/>
      <c r="K5" s="992"/>
    </row>
    <row r="6" spans="2:12" ht="18" customHeight="1">
      <c r="B6" s="944" t="s">
        <v>52</v>
      </c>
      <c r="C6" s="945"/>
      <c r="D6" s="945"/>
      <c r="E6" s="945"/>
      <c r="F6" s="945"/>
      <c r="G6" s="945"/>
      <c r="H6" s="945"/>
      <c r="I6" s="946"/>
      <c r="J6" s="611" t="s">
        <v>714</v>
      </c>
      <c r="K6" s="607" t="s">
        <v>714</v>
      </c>
    </row>
    <row r="7" spans="2:12">
      <c r="B7" s="1003" t="s">
        <v>41</v>
      </c>
      <c r="C7" s="1004"/>
      <c r="D7" s="1004"/>
      <c r="E7" s="1004"/>
      <c r="F7" s="1004"/>
      <c r="G7" s="1004"/>
      <c r="H7" s="1004"/>
      <c r="I7" s="1004"/>
      <c r="J7" s="1004"/>
      <c r="K7" s="1005"/>
    </row>
    <row r="8" spans="2:12" ht="85.9" customHeight="1">
      <c r="B8" s="999" t="s">
        <v>102</v>
      </c>
      <c r="C8" s="1000"/>
      <c r="D8" s="1001" t="s">
        <v>47</v>
      </c>
      <c r="E8" s="1002"/>
      <c r="F8" s="1002"/>
      <c r="G8" s="1002"/>
      <c r="H8" s="1002"/>
      <c r="I8" s="6" t="s">
        <v>628</v>
      </c>
      <c r="J8" s="1006" t="s">
        <v>629</v>
      </c>
      <c r="K8" s="1007"/>
      <c r="L8" s="98" t="s">
        <v>214</v>
      </c>
    </row>
    <row r="9" spans="2:12" ht="90" customHeight="1">
      <c r="B9" s="866" t="str">
        <f>'1. Ocena char. bud. przed'!B41:C41</f>
        <v>Stropodach wentylowany</v>
      </c>
      <c r="C9" s="866"/>
      <c r="D9" s="867" t="s">
        <v>748</v>
      </c>
      <c r="E9" s="867"/>
      <c r="F9" s="867"/>
      <c r="G9" s="867"/>
      <c r="H9" s="867"/>
      <c r="I9" s="423">
        <v>0.14299999999999999</v>
      </c>
      <c r="J9" s="867">
        <v>0.18</v>
      </c>
      <c r="K9" s="866"/>
      <c r="L9" s="424" t="str">
        <f>IF(J9&lt;&gt;0,IF(I9&lt;=J9,"TAK","NIE"),"")</f>
        <v>TAK</v>
      </c>
    </row>
    <row r="10" spans="2:12" ht="31.5" customHeight="1">
      <c r="B10" s="866" t="s">
        <v>729</v>
      </c>
      <c r="C10" s="866"/>
      <c r="D10" s="867" t="s">
        <v>749</v>
      </c>
      <c r="E10" s="867"/>
      <c r="F10" s="867"/>
      <c r="G10" s="867"/>
      <c r="H10" s="867"/>
      <c r="I10" s="423">
        <v>0.9</v>
      </c>
      <c r="J10" s="867">
        <v>1.1000000000000001</v>
      </c>
      <c r="K10" s="866"/>
      <c r="L10" s="424" t="str">
        <f t="shared" ref="L10:L17" si="0">IF(J10&lt;&gt;0,IF(I10&lt;=J10,"TAK","NIE"),"")</f>
        <v>TAK</v>
      </c>
    </row>
    <row r="11" spans="2:12" ht="31.5" customHeight="1">
      <c r="B11" s="866" t="s">
        <v>727</v>
      </c>
      <c r="C11" s="866"/>
      <c r="D11" s="867" t="s">
        <v>750</v>
      </c>
      <c r="E11" s="867"/>
      <c r="F11" s="867"/>
      <c r="G11" s="867"/>
      <c r="H11" s="867"/>
      <c r="I11" s="423">
        <v>1.3</v>
      </c>
      <c r="J11" s="867">
        <v>1.5</v>
      </c>
      <c r="K11" s="866"/>
      <c r="L11" s="424" t="str">
        <f t="shared" si="0"/>
        <v>TAK</v>
      </c>
    </row>
    <row r="12" spans="2:12" ht="31.5" customHeight="1">
      <c r="B12" s="866"/>
      <c r="C12" s="866"/>
      <c r="D12" s="867"/>
      <c r="E12" s="867"/>
      <c r="F12" s="867"/>
      <c r="G12" s="867"/>
      <c r="H12" s="867"/>
      <c r="I12" s="423"/>
      <c r="J12" s="867"/>
      <c r="K12" s="866"/>
      <c r="L12" s="424" t="str">
        <f t="shared" si="0"/>
        <v/>
      </c>
    </row>
    <row r="13" spans="2:12" ht="31.5" customHeight="1">
      <c r="B13" s="866"/>
      <c r="C13" s="866"/>
      <c r="D13" s="867"/>
      <c r="E13" s="867"/>
      <c r="F13" s="867"/>
      <c r="G13" s="867"/>
      <c r="H13" s="867"/>
      <c r="I13" s="423"/>
      <c r="J13" s="867"/>
      <c r="K13" s="866"/>
      <c r="L13" s="424" t="str">
        <f t="shared" si="0"/>
        <v/>
      </c>
    </row>
    <row r="14" spans="2:12" ht="31.5" customHeight="1">
      <c r="B14" s="866"/>
      <c r="C14" s="866"/>
      <c r="D14" s="867"/>
      <c r="E14" s="867"/>
      <c r="F14" s="867"/>
      <c r="G14" s="867"/>
      <c r="H14" s="867"/>
      <c r="I14" s="423"/>
      <c r="J14" s="867"/>
      <c r="K14" s="866"/>
      <c r="L14" s="424" t="str">
        <f t="shared" si="0"/>
        <v/>
      </c>
    </row>
    <row r="15" spans="2:12" ht="31.5" customHeight="1">
      <c r="B15" s="866"/>
      <c r="C15" s="866"/>
      <c r="D15" s="867"/>
      <c r="E15" s="867"/>
      <c r="F15" s="867"/>
      <c r="G15" s="867"/>
      <c r="H15" s="867"/>
      <c r="I15" s="423"/>
      <c r="J15" s="867"/>
      <c r="K15" s="866"/>
      <c r="L15" s="424" t="str">
        <f t="shared" si="0"/>
        <v/>
      </c>
    </row>
    <row r="16" spans="2:12" ht="31.5" customHeight="1">
      <c r="B16" s="866"/>
      <c r="C16" s="866"/>
      <c r="D16" s="867"/>
      <c r="E16" s="867"/>
      <c r="F16" s="867"/>
      <c r="G16" s="867"/>
      <c r="H16" s="867"/>
      <c r="I16" s="423"/>
      <c r="J16" s="867"/>
      <c r="K16" s="866"/>
      <c r="L16" s="424" t="str">
        <f t="shared" si="0"/>
        <v/>
      </c>
    </row>
    <row r="17" spans="2:12" ht="31.5" customHeight="1">
      <c r="B17" s="866"/>
      <c r="C17" s="866"/>
      <c r="D17" s="867"/>
      <c r="E17" s="867"/>
      <c r="F17" s="867"/>
      <c r="G17" s="867"/>
      <c r="H17" s="867"/>
      <c r="I17" s="423"/>
      <c r="J17" s="867"/>
      <c r="K17" s="866"/>
      <c r="L17" s="424" t="str">
        <f t="shared" si="0"/>
        <v/>
      </c>
    </row>
    <row r="18" spans="2:12" ht="15" customHeight="1">
      <c r="B18" s="839" t="s">
        <v>103</v>
      </c>
      <c r="C18" s="840"/>
      <c r="D18" s="840"/>
      <c r="E18" s="840"/>
      <c r="F18" s="840"/>
      <c r="G18" s="840"/>
      <c r="H18" s="840"/>
      <c r="I18" s="840"/>
      <c r="J18" s="840"/>
      <c r="K18" s="841"/>
    </row>
    <row r="19" spans="2:12" ht="59.25" customHeight="1">
      <c r="B19" s="5" t="s">
        <v>656</v>
      </c>
      <c r="C19" s="1008" t="s">
        <v>751</v>
      </c>
      <c r="D19" s="1008"/>
      <c r="E19" s="1008"/>
      <c r="F19" s="1008"/>
      <c r="G19" s="1008"/>
      <c r="H19" s="1008"/>
      <c r="I19" s="1008"/>
      <c r="J19" s="1008"/>
      <c r="K19" s="1008"/>
    </row>
    <row r="20" spans="2:12" ht="14.25" customHeight="1">
      <c r="B20" s="1011" t="s">
        <v>49</v>
      </c>
      <c r="C20" s="1012"/>
      <c r="D20" s="1012"/>
      <c r="E20" s="1012"/>
      <c r="F20" s="1012"/>
      <c r="G20" s="1012"/>
      <c r="H20" s="1012"/>
      <c r="I20" s="1012"/>
      <c r="J20" s="1012"/>
      <c r="K20" s="1013"/>
    </row>
    <row r="21" spans="2:12" ht="17.25" customHeight="1">
      <c r="B21" s="65"/>
      <c r="C21" s="7"/>
      <c r="D21" s="1009" t="s">
        <v>54</v>
      </c>
      <c r="E21" s="1009"/>
      <c r="F21" s="1009"/>
      <c r="G21" s="1009"/>
      <c r="H21" s="1009"/>
      <c r="I21" s="1009"/>
      <c r="J21" s="1010">
        <v>0.93</v>
      </c>
      <c r="K21" s="1010"/>
    </row>
    <row r="22" spans="2:12" ht="17.25" customHeight="1">
      <c r="B22" s="66"/>
      <c r="C22" s="8"/>
      <c r="D22" s="1009" t="s">
        <v>98</v>
      </c>
      <c r="E22" s="1009"/>
      <c r="F22" s="1009"/>
      <c r="G22" s="1009"/>
      <c r="H22" s="1009"/>
      <c r="I22" s="1009"/>
      <c r="J22" s="1010">
        <v>0.9</v>
      </c>
      <c r="K22" s="1010"/>
    </row>
    <row r="23" spans="2:12" ht="17.25" customHeight="1">
      <c r="B23" s="66"/>
      <c r="C23" s="8"/>
      <c r="D23" s="1009" t="s">
        <v>55</v>
      </c>
      <c r="E23" s="1009"/>
      <c r="F23" s="1009"/>
      <c r="G23" s="1009"/>
      <c r="H23" s="1009"/>
      <c r="I23" s="1009"/>
      <c r="J23" s="1010">
        <v>1</v>
      </c>
      <c r="K23" s="1010"/>
    </row>
    <row r="24" spans="2:12" ht="17.25" customHeight="1">
      <c r="B24" s="66"/>
      <c r="C24" s="8"/>
      <c r="D24" s="1009" t="s">
        <v>620</v>
      </c>
      <c r="E24" s="1009"/>
      <c r="F24" s="1009"/>
      <c r="G24" s="1009"/>
      <c r="H24" s="1009"/>
      <c r="I24" s="1009"/>
      <c r="J24" s="1010">
        <v>0.92</v>
      </c>
      <c r="K24" s="1010"/>
    </row>
    <row r="25" spans="2:12" ht="17.25" customHeight="1">
      <c r="B25" s="67"/>
      <c r="C25" s="8"/>
      <c r="D25" s="1009" t="s">
        <v>56</v>
      </c>
      <c r="E25" s="1009"/>
      <c r="F25" s="1009"/>
      <c r="G25" s="1009"/>
      <c r="H25" s="1009"/>
      <c r="I25" s="1009"/>
      <c r="J25" s="1010">
        <f>J21*J22*J23*J24</f>
        <v>0.77004000000000006</v>
      </c>
      <c r="K25" s="1010"/>
    </row>
    <row r="26" spans="2:12" ht="15" customHeight="1">
      <c r="B26" s="839" t="s">
        <v>43</v>
      </c>
      <c r="C26" s="840"/>
      <c r="D26" s="840"/>
      <c r="E26" s="840"/>
      <c r="F26" s="840"/>
      <c r="G26" s="840"/>
      <c r="H26" s="840"/>
      <c r="I26" s="840"/>
      <c r="J26" s="840"/>
      <c r="K26" s="841"/>
    </row>
    <row r="27" spans="2:12" ht="30" customHeight="1">
      <c r="B27" s="5" t="s">
        <v>48</v>
      </c>
      <c r="C27" s="1008" t="s">
        <v>752</v>
      </c>
      <c r="D27" s="1008"/>
      <c r="E27" s="1008"/>
      <c r="F27" s="1008"/>
      <c r="G27" s="1008"/>
      <c r="H27" s="1008"/>
      <c r="I27" s="1008"/>
      <c r="J27" s="1008"/>
      <c r="K27" s="1008"/>
    </row>
    <row r="28" spans="2:12" ht="15" customHeight="1">
      <c r="B28" s="839" t="s">
        <v>657</v>
      </c>
      <c r="C28" s="840"/>
      <c r="D28" s="840"/>
      <c r="E28" s="840"/>
      <c r="F28" s="840"/>
      <c r="G28" s="840"/>
      <c r="H28" s="840"/>
      <c r="I28" s="840"/>
      <c r="J28" s="840"/>
      <c r="K28" s="841"/>
    </row>
    <row r="29" spans="2:12" ht="30" customHeight="1">
      <c r="B29" s="5" t="s">
        <v>48</v>
      </c>
      <c r="C29" s="1008" t="s">
        <v>736</v>
      </c>
      <c r="D29" s="1008"/>
      <c r="E29" s="1008"/>
      <c r="F29" s="1008"/>
      <c r="G29" s="1008"/>
      <c r="H29" s="1008"/>
      <c r="I29" s="1008"/>
      <c r="J29" s="1008"/>
      <c r="K29" s="1008"/>
    </row>
    <row r="30" spans="2:12" ht="14.25" customHeight="1">
      <c r="B30" s="1014" t="s">
        <v>50</v>
      </c>
      <c r="C30" s="1015"/>
      <c r="D30" s="1015"/>
      <c r="E30" s="1015"/>
      <c r="F30" s="1015"/>
      <c r="G30" s="1015"/>
      <c r="H30" s="1015"/>
      <c r="I30" s="1015"/>
      <c r="J30" s="1015"/>
      <c r="K30" s="1016"/>
    </row>
    <row r="31" spans="2:12" ht="17.25" customHeight="1">
      <c r="B31" s="65"/>
      <c r="C31" s="7"/>
      <c r="D31" s="1009" t="s">
        <v>45</v>
      </c>
      <c r="E31" s="1009"/>
      <c r="F31" s="1009" t="s">
        <v>45</v>
      </c>
      <c r="G31" s="1009"/>
      <c r="H31" s="1009" t="s">
        <v>45</v>
      </c>
      <c r="I31" s="1009"/>
      <c r="J31" s="1010">
        <v>0</v>
      </c>
      <c r="K31" s="1010"/>
    </row>
    <row r="32" spans="2:12" ht="17.25" customHeight="1">
      <c r="B32" s="66"/>
      <c r="C32" s="8"/>
      <c r="D32" s="1009" t="s">
        <v>57</v>
      </c>
      <c r="E32" s="1009"/>
      <c r="F32" s="1009" t="s">
        <v>57</v>
      </c>
      <c r="G32" s="1009"/>
      <c r="H32" s="1009" t="s">
        <v>57</v>
      </c>
      <c r="I32" s="1009"/>
      <c r="J32" s="1010">
        <v>0</v>
      </c>
      <c r="K32" s="1010"/>
    </row>
    <row r="33" spans="2:11" ht="17.25" customHeight="1">
      <c r="B33" s="66"/>
      <c r="C33" s="8"/>
      <c r="D33" s="1009" t="s">
        <v>58</v>
      </c>
      <c r="E33" s="1009"/>
      <c r="F33" s="1009" t="s">
        <v>58</v>
      </c>
      <c r="G33" s="1009"/>
      <c r="H33" s="1009" t="s">
        <v>58</v>
      </c>
      <c r="I33" s="1009"/>
      <c r="J33" s="1010">
        <v>0</v>
      </c>
      <c r="K33" s="1010"/>
    </row>
    <row r="34" spans="2:11" ht="17.25" customHeight="1">
      <c r="B34" s="66"/>
      <c r="C34" s="8"/>
      <c r="D34" s="1009" t="s">
        <v>59</v>
      </c>
      <c r="E34" s="1009"/>
      <c r="F34" s="1009" t="s">
        <v>59</v>
      </c>
      <c r="G34" s="1009"/>
      <c r="H34" s="1009" t="s">
        <v>59</v>
      </c>
      <c r="I34" s="1009"/>
      <c r="J34" s="1010">
        <v>0</v>
      </c>
      <c r="K34" s="1010"/>
    </row>
    <row r="35" spans="2:11" ht="17.25" customHeight="1">
      <c r="B35" s="67"/>
      <c r="C35" s="8"/>
      <c r="D35" s="1009" t="s">
        <v>60</v>
      </c>
      <c r="E35" s="1009"/>
      <c r="F35" s="1009"/>
      <c r="G35" s="1009"/>
      <c r="H35" s="1009"/>
      <c r="I35" s="1009"/>
      <c r="J35" s="1010">
        <f>J31*J32*J33*J34</f>
        <v>0</v>
      </c>
      <c r="K35" s="1010"/>
    </row>
    <row r="36" spans="2:11" ht="15" customHeight="1">
      <c r="B36" s="839" t="s">
        <v>104</v>
      </c>
      <c r="C36" s="840"/>
      <c r="D36" s="840"/>
      <c r="E36" s="840"/>
      <c r="F36" s="840"/>
      <c r="G36" s="840"/>
      <c r="H36" s="840"/>
      <c r="I36" s="840"/>
      <c r="J36" s="840"/>
      <c r="K36" s="841"/>
    </row>
    <row r="37" spans="2:11" ht="30" customHeight="1">
      <c r="B37" s="5" t="s">
        <v>656</v>
      </c>
      <c r="C37" s="1008" t="s">
        <v>753</v>
      </c>
      <c r="D37" s="1008"/>
      <c r="E37" s="1008"/>
      <c r="F37" s="1008"/>
      <c r="G37" s="1008"/>
      <c r="H37" s="1008"/>
      <c r="I37" s="1008"/>
      <c r="J37" s="1008"/>
      <c r="K37" s="1008"/>
    </row>
    <row r="38" spans="2:11" ht="14.25" customHeight="1">
      <c r="B38" s="1011" t="s">
        <v>51</v>
      </c>
      <c r="C38" s="1012" t="s">
        <v>42</v>
      </c>
      <c r="D38" s="1012"/>
      <c r="E38" s="1012"/>
      <c r="F38" s="1012"/>
      <c r="G38" s="1012"/>
      <c r="H38" s="1012"/>
      <c r="I38" s="1012"/>
      <c r="J38" s="1012"/>
      <c r="K38" s="1013"/>
    </row>
    <row r="39" spans="2:11" ht="17.25" customHeight="1">
      <c r="B39" s="65"/>
      <c r="C39" s="7"/>
      <c r="D39" s="1009" t="s">
        <v>619</v>
      </c>
      <c r="E39" s="1009"/>
      <c r="F39" s="1009"/>
      <c r="G39" s="1009"/>
      <c r="H39" s="1009"/>
      <c r="I39" s="1009"/>
      <c r="J39" s="1010">
        <v>0.88</v>
      </c>
      <c r="K39" s="1010">
        <v>0.93</v>
      </c>
    </row>
    <row r="40" spans="2:11" ht="17.25" customHeight="1">
      <c r="B40" s="66"/>
      <c r="C40" s="8"/>
      <c r="D40" s="1009" t="s">
        <v>99</v>
      </c>
      <c r="E40" s="1009"/>
      <c r="F40" s="1009"/>
      <c r="G40" s="1009"/>
      <c r="H40" s="1009"/>
      <c r="I40" s="1009"/>
      <c r="J40" s="1010">
        <v>0.8</v>
      </c>
      <c r="K40" s="1010">
        <v>0.8</v>
      </c>
    </row>
    <row r="41" spans="2:11" ht="17.25" customHeight="1">
      <c r="B41" s="66"/>
      <c r="C41" s="8"/>
      <c r="D41" s="1009" t="s">
        <v>61</v>
      </c>
      <c r="E41" s="1009"/>
      <c r="F41" s="1009"/>
      <c r="G41" s="1009"/>
      <c r="H41" s="1009"/>
      <c r="I41" s="1009"/>
      <c r="J41" s="1010">
        <v>0.85</v>
      </c>
      <c r="K41" s="1010">
        <v>0.84</v>
      </c>
    </row>
    <row r="42" spans="2:11" ht="17.25" customHeight="1">
      <c r="B42" s="66"/>
      <c r="C42" s="8"/>
      <c r="D42" s="1009" t="s">
        <v>100</v>
      </c>
      <c r="E42" s="1009"/>
      <c r="F42" s="1009"/>
      <c r="G42" s="1009"/>
      <c r="H42" s="1009"/>
      <c r="I42" s="1009"/>
      <c r="J42" s="1010">
        <v>1</v>
      </c>
      <c r="K42" s="1010">
        <v>0</v>
      </c>
    </row>
    <row r="43" spans="2:11" ht="17.25" customHeight="1">
      <c r="B43" s="67"/>
      <c r="C43" s="8"/>
      <c r="D43" s="1009" t="s">
        <v>62</v>
      </c>
      <c r="E43" s="1009"/>
      <c r="F43" s="1009"/>
      <c r="G43" s="1009"/>
      <c r="H43" s="1009"/>
      <c r="I43" s="1009"/>
      <c r="J43" s="1010">
        <f>J39*J40*J41*J42</f>
        <v>0.59840000000000004</v>
      </c>
      <c r="K43" s="1010">
        <v>0.62</v>
      </c>
    </row>
    <row r="44" spans="2:11" ht="15" customHeight="1">
      <c r="B44" s="839" t="s">
        <v>105</v>
      </c>
      <c r="C44" s="840"/>
      <c r="D44" s="840"/>
      <c r="E44" s="840"/>
      <c r="F44" s="840"/>
      <c r="G44" s="840"/>
      <c r="H44" s="840"/>
      <c r="I44" s="840"/>
      <c r="J44" s="840"/>
      <c r="K44" s="841"/>
    </row>
    <row r="45" spans="2:11" ht="30" customHeight="1">
      <c r="B45" s="5" t="s">
        <v>48</v>
      </c>
      <c r="C45" s="1008" t="s">
        <v>754</v>
      </c>
      <c r="D45" s="1008"/>
      <c r="E45" s="1008"/>
      <c r="F45" s="1008"/>
      <c r="G45" s="1008"/>
      <c r="H45" s="1008"/>
      <c r="I45" s="1008"/>
      <c r="J45" s="1008"/>
      <c r="K45" s="1008"/>
    </row>
    <row r="46" spans="2:11" ht="17.25">
      <c r="B46" s="1020" t="s">
        <v>659</v>
      </c>
      <c r="C46" s="1021"/>
      <c r="D46" s="1021"/>
      <c r="E46" s="1021" t="s">
        <v>203</v>
      </c>
      <c r="F46" s="1022"/>
      <c r="G46" s="436">
        <v>12.3</v>
      </c>
      <c r="H46" s="1020" t="s">
        <v>660</v>
      </c>
      <c r="I46" s="1022"/>
      <c r="J46" s="591" t="s">
        <v>627</v>
      </c>
      <c r="K46" s="436">
        <v>1439.16</v>
      </c>
    </row>
    <row r="47" spans="2:11" ht="8.4499999999999993" customHeight="1">
      <c r="B47" s="90"/>
      <c r="C47" s="90"/>
      <c r="D47" s="90"/>
      <c r="E47" s="90"/>
      <c r="F47" s="91"/>
      <c r="G47" s="90"/>
      <c r="H47" s="4"/>
      <c r="I47" s="4"/>
      <c r="J47" s="92"/>
      <c r="K47" s="92"/>
    </row>
    <row r="48" spans="2:11" ht="20.25" customHeight="1">
      <c r="B48" s="985" t="s">
        <v>655</v>
      </c>
      <c r="C48" s="985"/>
      <c r="D48" s="985"/>
      <c r="E48" s="985"/>
      <c r="F48" s="985"/>
      <c r="G48" s="985"/>
      <c r="H48" s="985"/>
      <c r="I48" s="985"/>
      <c r="J48" s="985"/>
      <c r="K48" s="985"/>
    </row>
    <row r="49" spans="2:11" ht="64.5" customHeight="1">
      <c r="B49" s="934" t="s">
        <v>672</v>
      </c>
      <c r="C49" s="935"/>
      <c r="D49" s="935"/>
      <c r="E49" s="935"/>
      <c r="F49" s="935"/>
      <c r="G49" s="935"/>
      <c r="H49" s="935"/>
      <c r="I49" s="935"/>
      <c r="J49" s="935"/>
      <c r="K49" s="935"/>
    </row>
    <row r="50" spans="2:11" ht="33" customHeight="1">
      <c r="B50" s="934" t="s">
        <v>658</v>
      </c>
      <c r="C50" s="1023"/>
      <c r="D50" s="1023"/>
      <c r="E50" s="1023"/>
      <c r="F50" s="1023"/>
      <c r="G50" s="1023"/>
      <c r="H50" s="1023"/>
      <c r="I50" s="1023"/>
      <c r="J50" s="1023"/>
      <c r="K50" s="1023"/>
    </row>
    <row r="51" spans="2:11" ht="65.25" customHeight="1">
      <c r="B51" s="934" t="s">
        <v>661</v>
      </c>
      <c r="C51" s="935"/>
      <c r="D51" s="935"/>
      <c r="E51" s="935"/>
      <c r="F51" s="935"/>
      <c r="G51" s="935"/>
      <c r="H51" s="935"/>
      <c r="I51" s="935"/>
      <c r="J51" s="935"/>
      <c r="K51" s="935"/>
    </row>
    <row r="52" spans="2:11" ht="17.45" customHeight="1">
      <c r="B52" s="94"/>
      <c r="C52" s="93"/>
      <c r="D52" s="93"/>
      <c r="E52" s="93"/>
      <c r="F52" s="93"/>
      <c r="G52" s="93"/>
      <c r="H52" s="93"/>
      <c r="I52" s="93"/>
      <c r="J52" s="93"/>
      <c r="K52" s="93"/>
    </row>
    <row r="53" spans="2:11" ht="18.75">
      <c r="B53" s="1017" t="s">
        <v>654</v>
      </c>
      <c r="C53" s="1018"/>
      <c r="D53" s="1018"/>
      <c r="E53" s="1018"/>
      <c r="F53" s="1018"/>
      <c r="G53" s="1018"/>
      <c r="H53" s="1018"/>
      <c r="I53" s="1018"/>
      <c r="J53" s="1018"/>
      <c r="K53" s="1019"/>
    </row>
    <row r="54" spans="2:11" s="33" customFormat="1">
      <c r="B54" s="11"/>
      <c r="C54" s="12"/>
      <c r="D54" s="12"/>
      <c r="E54" s="12"/>
      <c r="F54" s="12"/>
      <c r="G54" s="12"/>
      <c r="H54" s="12"/>
      <c r="I54" s="12"/>
      <c r="J54" s="12"/>
      <c r="K54" s="13"/>
    </row>
    <row r="55" spans="2:11" ht="33.75" customHeight="1">
      <c r="B55" s="844" t="s">
        <v>653</v>
      </c>
      <c r="C55" s="845"/>
      <c r="D55" s="845"/>
      <c r="E55" s="845"/>
      <c r="F55" s="845"/>
      <c r="G55" s="845"/>
      <c r="H55" s="845"/>
      <c r="I55" s="845"/>
      <c r="J55" s="845"/>
      <c r="K55" s="846"/>
    </row>
    <row r="56" spans="2:11" ht="44.25" customHeight="1">
      <c r="B56" s="989" t="s">
        <v>63</v>
      </c>
      <c r="C56" s="989"/>
      <c r="D56" s="901" t="s">
        <v>218</v>
      </c>
      <c r="E56" s="903"/>
      <c r="F56" s="14" t="s">
        <v>72</v>
      </c>
      <c r="G56" s="15" t="s">
        <v>31</v>
      </c>
      <c r="H56" s="14" t="s">
        <v>32</v>
      </c>
      <c r="I56" s="14" t="s">
        <v>669</v>
      </c>
      <c r="J56" s="901" t="s">
        <v>33</v>
      </c>
      <c r="K56" s="903"/>
    </row>
    <row r="57" spans="2:11" ht="20.25" customHeight="1">
      <c r="B57" s="851" t="s">
        <v>66</v>
      </c>
      <c r="C57" s="851"/>
      <c r="D57" s="850"/>
      <c r="E57" s="850"/>
      <c r="F57" s="437"/>
      <c r="G57" s="438"/>
      <c r="H57" s="437"/>
      <c r="I57" s="439"/>
      <c r="J57" s="847">
        <f>SUM(D57:I57)</f>
        <v>0</v>
      </c>
      <c r="K57" s="849"/>
    </row>
    <row r="58" spans="2:11" ht="20.25" customHeight="1">
      <c r="B58" s="851" t="s">
        <v>34</v>
      </c>
      <c r="C58" s="851"/>
      <c r="D58" s="850">
        <f>227.86/3.6*1000</f>
        <v>63294.444444444445</v>
      </c>
      <c r="E58" s="850"/>
      <c r="F58" s="440">
        <f>41.48/3.6*1000</f>
        <v>11522.222222222221</v>
      </c>
      <c r="G58" s="438"/>
      <c r="H58" s="437"/>
      <c r="I58" s="437"/>
      <c r="J58" s="847">
        <f t="shared" ref="J58:J65" si="1">SUM(D58:I58)</f>
        <v>74816.666666666672</v>
      </c>
      <c r="K58" s="849"/>
    </row>
    <row r="59" spans="2:11" ht="20.25" customHeight="1">
      <c r="B59" s="851" t="s">
        <v>67</v>
      </c>
      <c r="C59" s="851"/>
      <c r="D59" s="850"/>
      <c r="E59" s="850"/>
      <c r="F59" s="440"/>
      <c r="G59" s="438"/>
      <c r="H59" s="437"/>
      <c r="I59" s="437"/>
      <c r="J59" s="847">
        <f t="shared" si="1"/>
        <v>0</v>
      </c>
      <c r="K59" s="849"/>
    </row>
    <row r="60" spans="2:11" ht="20.25" customHeight="1">
      <c r="B60" s="851" t="s">
        <v>68</v>
      </c>
      <c r="C60" s="851"/>
      <c r="D60" s="850"/>
      <c r="E60" s="850"/>
      <c r="F60" s="440"/>
      <c r="G60" s="438"/>
      <c r="H60" s="437"/>
      <c r="I60" s="437"/>
      <c r="J60" s="847">
        <f t="shared" si="1"/>
        <v>0</v>
      </c>
      <c r="K60" s="849"/>
    </row>
    <row r="61" spans="2:11" ht="20.25" customHeight="1">
      <c r="B61" s="851" t="s">
        <v>69</v>
      </c>
      <c r="C61" s="851"/>
      <c r="D61" s="850"/>
      <c r="E61" s="850"/>
      <c r="F61" s="440"/>
      <c r="G61" s="438"/>
      <c r="H61" s="437"/>
      <c r="I61" s="437"/>
      <c r="J61" s="847">
        <f t="shared" si="1"/>
        <v>0</v>
      </c>
      <c r="K61" s="849"/>
    </row>
    <row r="62" spans="2:11" ht="20.25" customHeight="1">
      <c r="B62" s="851" t="s">
        <v>87</v>
      </c>
      <c r="C62" s="851"/>
      <c r="D62" s="850"/>
      <c r="E62" s="850"/>
      <c r="F62" s="440"/>
      <c r="G62" s="438"/>
      <c r="H62" s="437"/>
      <c r="I62" s="437"/>
      <c r="J62" s="847">
        <f t="shared" si="1"/>
        <v>0</v>
      </c>
      <c r="K62" s="849"/>
    </row>
    <row r="63" spans="2:11" ht="45" customHeight="1">
      <c r="B63" s="897" t="s">
        <v>685</v>
      </c>
      <c r="C63" s="851"/>
      <c r="D63" s="850"/>
      <c r="E63" s="850"/>
      <c r="F63" s="440"/>
      <c r="G63" s="438"/>
      <c r="H63" s="437"/>
      <c r="I63" s="437"/>
      <c r="J63" s="847">
        <f t="shared" si="1"/>
        <v>0</v>
      </c>
      <c r="K63" s="849"/>
    </row>
    <row r="64" spans="2:11" ht="39.75" customHeight="1">
      <c r="B64" s="897" t="s">
        <v>662</v>
      </c>
      <c r="C64" s="851"/>
      <c r="D64" s="850"/>
      <c r="E64" s="850"/>
      <c r="F64" s="440"/>
      <c r="G64" s="438"/>
      <c r="H64" s="437"/>
      <c r="I64" s="437"/>
      <c r="J64" s="847">
        <f t="shared" si="1"/>
        <v>0</v>
      </c>
      <c r="K64" s="849"/>
    </row>
    <row r="65" spans="2:11" ht="50.25" customHeight="1">
      <c r="B65" s="917" t="s">
        <v>71</v>
      </c>
      <c r="C65" s="918"/>
      <c r="D65" s="850"/>
      <c r="E65" s="850"/>
      <c r="F65" s="440"/>
      <c r="G65" s="438"/>
      <c r="H65" s="437">
        <v>17708.32</v>
      </c>
      <c r="I65" s="437">
        <v>2632.82</v>
      </c>
      <c r="J65" s="847">
        <f t="shared" si="1"/>
        <v>20341.14</v>
      </c>
      <c r="K65" s="849"/>
    </row>
    <row r="66" spans="2:11" ht="90.75" customHeight="1">
      <c r="B66" s="917" t="s">
        <v>671</v>
      </c>
      <c r="C66" s="918"/>
      <c r="D66" s="850"/>
      <c r="E66" s="850"/>
      <c r="F66" s="440"/>
      <c r="G66" s="438"/>
      <c r="H66" s="437"/>
      <c r="I66" s="437"/>
      <c r="J66" s="847">
        <f>SUM(D66:I66)</f>
        <v>0</v>
      </c>
      <c r="K66" s="849"/>
    </row>
    <row r="67" spans="2:11" ht="19.5" customHeight="1">
      <c r="B67" s="927" t="s">
        <v>631</v>
      </c>
      <c r="C67" s="928"/>
      <c r="D67" s="928"/>
      <c r="E67" s="928"/>
      <c r="F67" s="928"/>
      <c r="G67" s="928"/>
      <c r="H67" s="928"/>
      <c r="I67" s="929"/>
      <c r="J67" s="919">
        <f>SUM(J57:K66)</f>
        <v>95157.806666666671</v>
      </c>
      <c r="K67" s="921"/>
    </row>
    <row r="68" spans="2:11" ht="19.5" customHeight="1">
      <c r="B68" s="927" t="s">
        <v>634</v>
      </c>
      <c r="C68" s="928"/>
      <c r="D68" s="928"/>
      <c r="E68" s="928"/>
      <c r="F68" s="928"/>
      <c r="G68" s="928"/>
      <c r="H68" s="928"/>
      <c r="I68" s="929"/>
      <c r="J68" s="919">
        <f>1.1*(D58+F58)+3*(H65+I65)</f>
        <v>143321.75333333336</v>
      </c>
      <c r="K68" s="921"/>
    </row>
    <row r="69" spans="2:11" ht="14.25" customHeight="1">
      <c r="B69" s="595"/>
      <c r="C69" s="595"/>
      <c r="D69" s="595"/>
      <c r="E69" s="595"/>
      <c r="F69" s="595"/>
      <c r="G69" s="595"/>
      <c r="H69" s="595"/>
      <c r="I69" s="595"/>
      <c r="J69" s="596"/>
      <c r="K69" s="596"/>
    </row>
    <row r="70" spans="2:11" ht="33" customHeight="1">
      <c r="B70" s="985" t="s">
        <v>666</v>
      </c>
      <c r="C70" s="985"/>
      <c r="D70" s="985"/>
      <c r="E70" s="985"/>
      <c r="F70" s="985"/>
      <c r="G70" s="985"/>
      <c r="H70" s="985"/>
      <c r="I70" s="985"/>
      <c r="J70" s="985"/>
      <c r="K70" s="985"/>
    </row>
    <row r="71" spans="2:11" ht="36" customHeight="1">
      <c r="B71" s="985" t="s">
        <v>684</v>
      </c>
      <c r="C71" s="985"/>
      <c r="D71" s="985"/>
      <c r="E71" s="985"/>
      <c r="F71" s="985"/>
      <c r="G71" s="985"/>
      <c r="H71" s="985"/>
      <c r="I71" s="985"/>
      <c r="J71" s="985"/>
      <c r="K71" s="985"/>
    </row>
    <row r="72" spans="2:11">
      <c r="B72" s="9"/>
      <c r="C72" s="9"/>
      <c r="D72" s="10"/>
      <c r="E72" s="10"/>
      <c r="F72" s="10"/>
      <c r="G72" s="34"/>
      <c r="H72" s="10"/>
      <c r="I72" s="10"/>
      <c r="J72" s="10"/>
      <c r="K72" s="10"/>
    </row>
    <row r="73" spans="2:11">
      <c r="B73" s="839" t="s">
        <v>638</v>
      </c>
      <c r="C73" s="840"/>
      <c r="D73" s="840"/>
      <c r="E73" s="840"/>
      <c r="F73" s="840"/>
      <c r="G73" s="840"/>
      <c r="H73" s="840"/>
      <c r="I73" s="840"/>
      <c r="J73" s="840"/>
      <c r="K73" s="841"/>
    </row>
    <row r="74" spans="2:11" s="33" customFormat="1">
      <c r="B74" s="16"/>
      <c r="C74" s="16"/>
      <c r="D74" s="16"/>
      <c r="E74" s="16"/>
      <c r="F74" s="16"/>
      <c r="G74" s="16"/>
      <c r="H74" s="16"/>
      <c r="I74" s="16"/>
      <c r="J74" s="16"/>
      <c r="K74" s="16"/>
    </row>
    <row r="75" spans="2:11" ht="16.5">
      <c r="B75" s="1034" t="s">
        <v>663</v>
      </c>
      <c r="C75" s="1034"/>
      <c r="D75" s="1034"/>
      <c r="E75" s="1034"/>
      <c r="F75" s="1034"/>
      <c r="G75" s="1034"/>
      <c r="H75" s="1034"/>
      <c r="I75" s="1034"/>
      <c r="J75" s="1034"/>
      <c r="K75" s="1034"/>
    </row>
    <row r="76" spans="2:11" ht="28.5">
      <c r="B76" s="989"/>
      <c r="C76" s="989"/>
      <c r="D76" s="960" t="s">
        <v>65</v>
      </c>
      <c r="E76" s="960"/>
      <c r="F76" s="14" t="s">
        <v>72</v>
      </c>
      <c r="G76" s="14" t="s">
        <v>31</v>
      </c>
      <c r="H76" s="14" t="s">
        <v>32</v>
      </c>
      <c r="I76" s="14" t="s">
        <v>669</v>
      </c>
      <c r="J76" s="960" t="s">
        <v>33</v>
      </c>
      <c r="K76" s="960"/>
    </row>
    <row r="77" spans="2:11" ht="18">
      <c r="B77" s="916" t="s">
        <v>636</v>
      </c>
      <c r="C77" s="916"/>
      <c r="D77" s="850">
        <f>D82*J25</f>
        <v>33.866459601434173</v>
      </c>
      <c r="E77" s="850"/>
      <c r="F77" s="437">
        <f>F82*J43</f>
        <v>4.7909181590495686</v>
      </c>
      <c r="G77" s="437">
        <v>0</v>
      </c>
      <c r="H77" s="437">
        <f>H82</f>
        <v>12.304622140693182</v>
      </c>
      <c r="I77" s="437">
        <f>I82</f>
        <v>1.829414380610912</v>
      </c>
      <c r="J77" s="1024">
        <f>SUM(D77:I77)</f>
        <v>52.791414281787837</v>
      </c>
      <c r="K77" s="1024"/>
    </row>
    <row r="78" spans="2:11">
      <c r="B78" s="916" t="s">
        <v>35</v>
      </c>
      <c r="C78" s="916"/>
      <c r="D78" s="913">
        <f>IF(J77&lt;&gt;0,D77/J$77,"")</f>
        <v>0.64151453531180613</v>
      </c>
      <c r="E78" s="913"/>
      <c r="F78" s="442">
        <f>IF(J77&lt;&gt;0,F77/J$77,"")</f>
        <v>9.0751843348556696E-2</v>
      </c>
      <c r="G78" s="442">
        <f>IF(J77&lt;&gt;0,G77/J$77,"")</f>
        <v>0</v>
      </c>
      <c r="H78" s="442">
        <f>IF(J77&lt;&gt;0,H77/J$77,"")</f>
        <v>0.23307998673826158</v>
      </c>
      <c r="I78" s="441">
        <f>IF(J77&lt;&gt;0,I77/J$77,"")</f>
        <v>3.4653634601375508E-2</v>
      </c>
      <c r="J78" s="1033">
        <f>SUM(D78:I78)</f>
        <v>0.99999999999999989</v>
      </c>
      <c r="K78" s="1033"/>
    </row>
    <row r="79" spans="2:11">
      <c r="B79" s="9"/>
      <c r="C79" s="9"/>
      <c r="D79" s="10"/>
      <c r="E79" s="10"/>
      <c r="F79" s="10"/>
      <c r="G79" s="34"/>
      <c r="H79" s="10"/>
      <c r="I79" s="10"/>
      <c r="J79" s="10"/>
      <c r="K79" s="10"/>
    </row>
    <row r="80" spans="2:11" ht="16.5">
      <c r="B80" s="1034" t="s">
        <v>664</v>
      </c>
      <c r="C80" s="1034"/>
      <c r="D80" s="1034"/>
      <c r="E80" s="1034"/>
      <c r="F80" s="1034"/>
      <c r="G80" s="1034"/>
      <c r="H80" s="1034"/>
      <c r="I80" s="1034"/>
      <c r="J80" s="1034"/>
      <c r="K80" s="1034"/>
    </row>
    <row r="81" spans="1:12" ht="30" customHeight="1">
      <c r="B81" s="989"/>
      <c r="C81" s="989"/>
      <c r="D81" s="960" t="s">
        <v>65</v>
      </c>
      <c r="E81" s="960"/>
      <c r="F81" s="14" t="s">
        <v>72</v>
      </c>
      <c r="G81" s="14" t="s">
        <v>31</v>
      </c>
      <c r="H81" s="14" t="s">
        <v>32</v>
      </c>
      <c r="I81" s="14" t="s">
        <v>670</v>
      </c>
      <c r="J81" s="960" t="s">
        <v>33</v>
      </c>
      <c r="K81" s="960"/>
    </row>
    <row r="82" spans="1:12" ht="18">
      <c r="B82" s="916" t="s">
        <v>635</v>
      </c>
      <c r="C82" s="916"/>
      <c r="D82" s="850">
        <f>D58/K46</f>
        <v>43.980130384699713</v>
      </c>
      <c r="E82" s="850"/>
      <c r="F82" s="437">
        <f>F58/K46</f>
        <v>8.006213501085508</v>
      </c>
      <c r="G82" s="437">
        <v>0</v>
      </c>
      <c r="H82" s="437">
        <f>H65/K46</f>
        <v>12.304622140693182</v>
      </c>
      <c r="I82" s="437">
        <f>I65/K46</f>
        <v>1.829414380610912</v>
      </c>
      <c r="J82" s="1024">
        <f>SUM(D82:I82)</f>
        <v>66.120380407089314</v>
      </c>
      <c r="K82" s="1024"/>
    </row>
    <row r="83" spans="1:12">
      <c r="B83" s="916" t="s">
        <v>35</v>
      </c>
      <c r="C83" s="916"/>
      <c r="D83" s="913">
        <f>IF(J82&lt;&gt;0,D82/J$82,"")</f>
        <v>0.66515241010295578</v>
      </c>
      <c r="E83" s="913"/>
      <c r="F83" s="442">
        <f>IF(J82&lt;&gt;0,F82/J$82,"")</f>
        <v>0.12108541196818486</v>
      </c>
      <c r="G83" s="442">
        <f>IF(J82&lt;&gt;0,G82/J$82,"")</f>
        <v>0</v>
      </c>
      <c r="H83" s="442">
        <f>IF(J82&lt;&gt;0,H82/J$82,"")</f>
        <v>0.18609424302970135</v>
      </c>
      <c r="I83" s="441">
        <f>IF(J82&lt;&gt;0,I82/J$82,"")</f>
        <v>2.7667934899158041E-2</v>
      </c>
      <c r="J83" s="1033">
        <f>SUM(D83:I83)</f>
        <v>1</v>
      </c>
      <c r="K83" s="1033"/>
    </row>
    <row r="84" spans="1:12">
      <c r="B84" s="9"/>
      <c r="C84" s="9"/>
      <c r="D84" s="444"/>
      <c r="E84" s="444"/>
      <c r="F84" s="444"/>
      <c r="G84" s="445"/>
      <c r="H84" s="444"/>
      <c r="I84" s="444"/>
      <c r="J84" s="10"/>
      <c r="K84" s="10"/>
    </row>
    <row r="85" spans="1:12" ht="16.5">
      <c r="B85" s="1034" t="s">
        <v>665</v>
      </c>
      <c r="C85" s="1034"/>
      <c r="D85" s="1034"/>
      <c r="E85" s="1034"/>
      <c r="F85" s="1034"/>
      <c r="G85" s="1034"/>
      <c r="H85" s="1034"/>
      <c r="I85" s="1034"/>
      <c r="J85" s="1034"/>
      <c r="K85" s="1034"/>
    </row>
    <row r="86" spans="1:12" ht="31.5" customHeight="1">
      <c r="B86" s="989"/>
      <c r="C86" s="989"/>
      <c r="D86" s="960" t="s">
        <v>65</v>
      </c>
      <c r="E86" s="960"/>
      <c r="F86" s="14" t="s">
        <v>72</v>
      </c>
      <c r="G86" s="14" t="s">
        <v>31</v>
      </c>
      <c r="H86" s="14" t="s">
        <v>32</v>
      </c>
      <c r="I86" s="14" t="s">
        <v>670</v>
      </c>
      <c r="J86" s="960" t="s">
        <v>33</v>
      </c>
      <c r="K86" s="960"/>
    </row>
    <row r="87" spans="1:12" ht="18">
      <c r="B87" s="916" t="s">
        <v>637</v>
      </c>
      <c r="C87" s="916"/>
      <c r="D87" s="850">
        <f>D82*1.1</f>
        <v>48.378143423169689</v>
      </c>
      <c r="E87" s="850"/>
      <c r="F87" s="437">
        <f>F82*1.1</f>
        <v>8.8068348511940595</v>
      </c>
      <c r="G87" s="437">
        <v>0</v>
      </c>
      <c r="H87" s="437">
        <f>H82*3</f>
        <v>36.913866422079543</v>
      </c>
      <c r="I87" s="437">
        <f>I82*3</f>
        <v>5.4882431418327364</v>
      </c>
      <c r="J87" s="1024">
        <f>SUM(D87:I87)</f>
        <v>99.587087838276034</v>
      </c>
      <c r="K87" s="1024"/>
    </row>
    <row r="88" spans="1:12">
      <c r="B88" s="916" t="s">
        <v>35</v>
      </c>
      <c r="C88" s="916"/>
      <c r="D88" s="913">
        <f>IF(J87&lt;&gt;0,D87/J$87,"")</f>
        <v>0.48578730911112833</v>
      </c>
      <c r="E88" s="913"/>
      <c r="F88" s="442">
        <f>IF(J87&lt;&gt;0,F87/J$87,"")</f>
        <v>8.8433501193406483E-2</v>
      </c>
      <c r="G88" s="442">
        <f>IF(J87&lt;&gt;0,G87/J$87,"")</f>
        <v>0</v>
      </c>
      <c r="H88" s="442">
        <f>IF(J87&lt;&gt;0,H87/J$87,"")</f>
        <v>0.37066920243742479</v>
      </c>
      <c r="I88" s="441">
        <f>IF(J87&lt;&gt;0,I87/J$87,"")</f>
        <v>5.5109987258040338E-2</v>
      </c>
      <c r="J88" s="1033">
        <f>SUM(D88:I88)</f>
        <v>0.99999999999999978</v>
      </c>
      <c r="K88" s="1033"/>
    </row>
    <row r="89" spans="1:12">
      <c r="A89" s="36"/>
      <c r="B89" s="70"/>
      <c r="C89" s="70"/>
      <c r="D89" s="68"/>
      <c r="E89" s="68"/>
      <c r="F89" s="68"/>
      <c r="G89" s="68"/>
      <c r="H89" s="68"/>
      <c r="I89" s="69"/>
      <c r="J89" s="10"/>
      <c r="K89" s="10"/>
    </row>
    <row r="90" spans="1:12" ht="18.600000000000001" customHeight="1">
      <c r="B90" s="991" t="s">
        <v>219</v>
      </c>
      <c r="C90" s="991"/>
      <c r="D90" s="986">
        <f>D87+F87</f>
        <v>57.18497827436375</v>
      </c>
      <c r="E90" s="988"/>
      <c r="F90" s="987"/>
      <c r="G90" s="466">
        <f>G87</f>
        <v>0</v>
      </c>
      <c r="H90" s="466">
        <f>H87</f>
        <v>36.913866422079543</v>
      </c>
      <c r="I90" s="29"/>
      <c r="J90" s="29"/>
      <c r="K90" s="29"/>
    </row>
    <row r="91" spans="1:12" ht="16.5">
      <c r="B91" s="991" t="s">
        <v>147</v>
      </c>
      <c r="C91" s="991"/>
      <c r="D91" s="1027">
        <v>65</v>
      </c>
      <c r="E91" s="1028"/>
      <c r="F91" s="1028"/>
      <c r="G91" s="1028"/>
      <c r="H91" s="1029"/>
      <c r="I91" s="29"/>
      <c r="J91" s="29"/>
      <c r="K91" s="29"/>
    </row>
    <row r="92" spans="1:12" ht="27.6" customHeight="1">
      <c r="B92" s="29"/>
      <c r="C92" s="29"/>
      <c r="D92" s="29" t="str">
        <f>IF(D91&lt;&gt;"",IF(D90&lt;D91,"Warunek spełniony","Wskaźnik przekroczony"),"")</f>
        <v>Warunek spełniony</v>
      </c>
      <c r="E92" s="29"/>
      <c r="F92" s="29"/>
      <c r="G92" s="29" t="str">
        <f>IF(G91&lt;&gt;"",IF(G90&lt;G91,"Warunek spełniony","Wskaźnik przekroczony"),"")</f>
        <v/>
      </c>
      <c r="H92" s="29" t="str">
        <f>IF(H91&lt;&gt;"",IF(H90&lt;H91,"Warunek spełniony","Wskaźnik przekroczony"),"")</f>
        <v/>
      </c>
      <c r="I92" s="29"/>
      <c r="J92" s="29"/>
      <c r="K92" s="29"/>
    </row>
    <row r="93" spans="1:12" ht="9" customHeight="1">
      <c r="B93" s="29"/>
      <c r="C93" s="29"/>
      <c r="D93" s="29"/>
      <c r="E93" s="29"/>
      <c r="F93" s="29"/>
      <c r="G93" s="29"/>
      <c r="H93" s="29"/>
      <c r="I93" s="29"/>
      <c r="J93" s="29"/>
      <c r="K93" s="29"/>
    </row>
    <row r="94" spans="1:12" ht="33.75" customHeight="1">
      <c r="B94" s="985" t="s">
        <v>667</v>
      </c>
      <c r="C94" s="985"/>
      <c r="D94" s="985"/>
      <c r="E94" s="985"/>
      <c r="F94" s="985"/>
      <c r="G94" s="985"/>
      <c r="H94" s="985"/>
      <c r="I94" s="985"/>
      <c r="J94" s="985"/>
      <c r="K94" s="985"/>
      <c r="L94" s="30"/>
    </row>
    <row r="95" spans="1:12" ht="24" customHeight="1">
      <c r="B95" s="985" t="s">
        <v>668</v>
      </c>
      <c r="C95" s="985"/>
      <c r="D95" s="985"/>
      <c r="E95" s="985"/>
      <c r="F95" s="985"/>
      <c r="G95" s="985"/>
      <c r="H95" s="985"/>
      <c r="I95" s="985"/>
      <c r="J95" s="985"/>
      <c r="K95" s="985"/>
    </row>
    <row r="96" spans="1:12" ht="36" customHeight="1"/>
    <row r="97" spans="2:11" ht="15.75" customHeight="1">
      <c r="B97" s="61"/>
      <c r="C97" s="61"/>
      <c r="D97" s="61"/>
      <c r="E97" s="61"/>
      <c r="F97" s="61"/>
      <c r="G97" s="61"/>
      <c r="H97" s="61"/>
      <c r="I97" s="61"/>
      <c r="J97" s="61"/>
      <c r="K97" s="61"/>
    </row>
    <row r="98" spans="2:11">
      <c r="B98" s="29"/>
      <c r="C98" s="1031" t="s">
        <v>19</v>
      </c>
      <c r="D98" s="1032"/>
      <c r="E98" s="1032"/>
      <c r="F98" s="1032"/>
      <c r="G98" s="17"/>
      <c r="H98" s="1031" t="s">
        <v>80</v>
      </c>
      <c r="I98" s="1032"/>
      <c r="J98" s="1032"/>
      <c r="K98" s="29"/>
    </row>
    <row r="99" spans="2:11">
      <c r="B99" s="29"/>
      <c r="C99" s="1025" t="s">
        <v>78</v>
      </c>
      <c r="D99" s="1025"/>
      <c r="E99" s="1025"/>
      <c r="F99" s="1025"/>
      <c r="G99" s="18"/>
      <c r="H99" s="963"/>
      <c r="I99" s="964"/>
      <c r="J99" s="965"/>
      <c r="K99" s="29"/>
    </row>
    <row r="100" spans="2:11">
      <c r="B100" s="29"/>
      <c r="C100" s="1030" t="str">
        <f>'1. Ocena char. bud. przed'!C200:F200</f>
        <v>Dawid Marusia</v>
      </c>
      <c r="D100" s="1030"/>
      <c r="E100" s="1030"/>
      <c r="F100" s="1030"/>
      <c r="G100" s="18"/>
      <c r="H100" s="966"/>
      <c r="I100" s="967"/>
      <c r="J100" s="968"/>
      <c r="K100" s="29"/>
    </row>
    <row r="101" spans="2:11">
      <c r="B101" s="29"/>
      <c r="C101" s="29"/>
      <c r="D101" s="29"/>
      <c r="E101" s="29"/>
      <c r="F101" s="29"/>
      <c r="G101" s="18"/>
      <c r="H101" s="966"/>
      <c r="I101" s="967"/>
      <c r="J101" s="968"/>
      <c r="K101" s="29"/>
    </row>
    <row r="102" spans="2:11">
      <c r="B102" s="29"/>
      <c r="C102" s="29"/>
      <c r="D102" s="29"/>
      <c r="E102" s="29"/>
      <c r="F102" s="29"/>
      <c r="G102" s="18"/>
      <c r="H102" s="969"/>
      <c r="I102" s="970"/>
      <c r="J102" s="971"/>
      <c r="K102" s="29"/>
    </row>
    <row r="103" spans="2:11">
      <c r="B103" s="29"/>
      <c r="C103" s="29"/>
      <c r="D103" s="29"/>
      <c r="E103" s="29"/>
      <c r="F103" s="29"/>
      <c r="G103" s="18"/>
      <c r="H103" s="19" t="s">
        <v>79</v>
      </c>
      <c r="I103" s="961">
        <v>43696</v>
      </c>
      <c r="J103" s="962"/>
      <c r="K103" s="29"/>
    </row>
    <row r="104" spans="2:11">
      <c r="B104" s="29"/>
      <c r="C104" s="29"/>
      <c r="D104" s="29"/>
      <c r="E104" s="29"/>
      <c r="F104" s="29"/>
      <c r="G104" s="18"/>
      <c r="H104" s="18"/>
      <c r="I104" s="18"/>
      <c r="J104" s="17"/>
      <c r="K104" s="29"/>
    </row>
    <row r="105" spans="2:11">
      <c r="B105" s="29"/>
      <c r="C105" s="29"/>
      <c r="D105" s="29"/>
      <c r="E105" s="29"/>
      <c r="F105" s="29"/>
      <c r="G105" s="29"/>
      <c r="H105" s="29"/>
      <c r="I105" s="29"/>
      <c r="J105" s="29"/>
      <c r="K105" s="29"/>
    </row>
    <row r="106" spans="2:11" ht="33.75" customHeight="1">
      <c r="B106" s="37"/>
      <c r="C106" s="1026" t="s">
        <v>676</v>
      </c>
      <c r="D106" s="1026"/>
      <c r="E106" s="1026"/>
      <c r="F106" s="1026"/>
      <c r="G106" s="1026"/>
      <c r="H106" s="1026"/>
      <c r="I106" s="1026"/>
      <c r="J106" s="1026"/>
      <c r="K106" s="1026"/>
    </row>
    <row r="125" spans="2:11">
      <c r="B125" s="29"/>
      <c r="C125" s="29"/>
      <c r="D125" s="29"/>
      <c r="E125" s="29"/>
      <c r="F125" s="29"/>
      <c r="G125" s="29"/>
      <c r="H125" s="29"/>
      <c r="I125" s="29"/>
      <c r="J125" s="29"/>
      <c r="K125" s="29"/>
    </row>
    <row r="137" spans="2:11">
      <c r="B137" s="35"/>
      <c r="C137" s="35"/>
      <c r="D137" s="35"/>
      <c r="E137" s="35"/>
      <c r="F137" s="35"/>
      <c r="G137" s="35"/>
      <c r="H137" s="35"/>
      <c r="I137" s="35"/>
      <c r="J137" s="35"/>
      <c r="K137" s="35"/>
    </row>
    <row r="138" spans="2:11">
      <c r="B138" s="35"/>
      <c r="C138" s="35"/>
      <c r="D138" s="35"/>
      <c r="E138" s="35"/>
      <c r="F138" s="35"/>
      <c r="G138" s="35"/>
      <c r="H138" s="35"/>
      <c r="I138" s="35"/>
      <c r="J138" s="35"/>
      <c r="K138" s="35"/>
    </row>
    <row r="139" spans="2:11" ht="15.75" customHeight="1">
      <c r="B139" s="35"/>
      <c r="K139" s="35"/>
    </row>
    <row r="140" spans="2:11">
      <c r="B140" s="35"/>
      <c r="K140" s="35"/>
    </row>
    <row r="141" spans="2:11">
      <c r="B141" s="35"/>
      <c r="K141" s="35"/>
    </row>
    <row r="142" spans="2:11">
      <c r="B142" s="35"/>
      <c r="K142" s="35"/>
    </row>
    <row r="143" spans="2:11">
      <c r="B143" s="35"/>
      <c r="K143" s="35"/>
    </row>
    <row r="144" spans="2:11">
      <c r="B144" s="35"/>
      <c r="K144" s="35"/>
    </row>
    <row r="145" spans="2:11">
      <c r="B145" s="35"/>
      <c r="K145" s="35"/>
    </row>
    <row r="146" spans="2:11">
      <c r="B146" s="35"/>
      <c r="C146" s="35"/>
      <c r="D146" s="35"/>
      <c r="E146" s="35"/>
      <c r="F146" s="35"/>
      <c r="G146" s="35"/>
      <c r="H146" s="35"/>
      <c r="I146" s="35"/>
      <c r="J146" s="35"/>
      <c r="K146" s="35"/>
    </row>
    <row r="147" spans="2:11">
      <c r="B147" s="29"/>
      <c r="C147" s="29"/>
      <c r="D147" s="29"/>
      <c r="E147" s="29"/>
      <c r="F147" s="29"/>
      <c r="G147" s="29"/>
      <c r="H147" s="29"/>
      <c r="I147" s="29"/>
      <c r="J147" s="29"/>
      <c r="K147" s="29"/>
    </row>
    <row r="148" spans="2:11">
      <c r="B148" s="29"/>
      <c r="C148" s="29"/>
      <c r="D148" s="29"/>
      <c r="E148" s="29"/>
      <c r="F148" s="29"/>
      <c r="G148" s="29"/>
      <c r="H148" s="29"/>
      <c r="I148" s="29"/>
      <c r="J148" s="29"/>
      <c r="K148" s="29"/>
    </row>
    <row r="149" spans="2:11">
      <c r="B149" s="29"/>
      <c r="C149" s="29"/>
      <c r="D149" s="29"/>
      <c r="E149" s="29"/>
      <c r="F149" s="29"/>
      <c r="G149" s="29"/>
      <c r="H149" s="29"/>
      <c r="I149" s="29"/>
      <c r="J149" s="29"/>
      <c r="K149" s="29"/>
    </row>
    <row r="157" spans="2:11">
      <c r="B157" s="36"/>
      <c r="C157" s="36"/>
      <c r="D157" s="36"/>
      <c r="E157" s="36"/>
      <c r="F157" s="36"/>
      <c r="G157" s="36"/>
    </row>
    <row r="158" spans="2:11" ht="8.25" customHeight="1"/>
    <row r="159" spans="2:11" hidden="1"/>
  </sheetData>
  <customSheetViews>
    <customSheetView guid="{C8D3ADBE-1DC8-41F6-91E5-D751EDAC156D}" scale="75" showPageBreaks="1" printArea="1" hiddenRows="1" view="pageLayout">
      <selection activeCell="C95" sqref="C95:J95"/>
      <rowBreaks count="891" manualBreakCount="891">
        <brk id="48" max="16383" man="1"/>
        <brk id="92" max="16383" man="1"/>
        <brk id="150" max="16383" man="1"/>
        <brk id="152" max="16383" man="1"/>
        <brk id="154" max="16383" man="1"/>
        <brk id="229" max="16383" man="1"/>
        <brk id="233" max="16383" man="1"/>
        <brk id="307" max="16383" man="1"/>
        <brk id="311" max="16383" man="1"/>
        <brk id="385" max="16383" man="1"/>
        <brk id="389" max="16383" man="1"/>
        <brk id="463" max="16383" man="1"/>
        <brk id="537" max="16383" man="1"/>
        <brk id="611" max="16383" man="1"/>
        <brk id="685" max="16383" man="1"/>
        <brk id="759" max="16383" man="1"/>
        <brk id="833" max="16383" man="1"/>
        <brk id="907" max="16383" man="1"/>
        <brk id="981" max="16383" man="1"/>
        <brk id="1055" max="16383" man="1"/>
        <brk id="1129" max="16383" man="1"/>
        <brk id="1203" max="16383" man="1"/>
        <brk id="1277" max="16383" man="1"/>
        <brk id="1351" max="16383" man="1"/>
        <brk id="1425" max="16383" man="1"/>
        <brk id="1499" max="16383" man="1"/>
        <brk id="1573" max="16383" man="1"/>
        <brk id="1647" max="16383" man="1"/>
        <brk id="1721" max="16383" man="1"/>
        <brk id="1795" max="16383" man="1"/>
        <brk id="1869" max="16383" man="1"/>
        <brk id="1943" max="16383" man="1"/>
        <brk id="2017" max="16383" man="1"/>
        <brk id="2091" max="16383" man="1"/>
        <brk id="2165" max="16383" man="1"/>
        <brk id="2239" max="16383" man="1"/>
        <brk id="2313" max="16383" man="1"/>
        <brk id="2387" max="16383" man="1"/>
        <brk id="2461" max="16383" man="1"/>
        <brk id="2535" max="16383" man="1"/>
        <brk id="2609" max="16383" man="1"/>
        <brk id="2683" max="16383" man="1"/>
        <brk id="2757" max="16383" man="1"/>
        <brk id="2831" max="16383" man="1"/>
        <brk id="2905" max="16383" man="1"/>
        <brk id="2979" max="16383" man="1"/>
        <brk id="3053" max="16383" man="1"/>
        <brk id="3127" max="16383" man="1"/>
        <brk id="3201" max="16383" man="1"/>
        <brk id="3275" max="16383" man="1"/>
        <brk id="3349" max="16383" man="1"/>
        <brk id="3423" max="16383" man="1"/>
        <brk id="3497" max="16383" man="1"/>
        <brk id="3571" max="16383" man="1"/>
        <brk id="3645" max="16383" man="1"/>
        <brk id="3719" max="16383" man="1"/>
        <brk id="3793" max="16383" man="1"/>
        <brk id="3867" max="16383" man="1"/>
        <brk id="3941" max="16383" man="1"/>
        <brk id="4015" max="16383" man="1"/>
        <brk id="4089" max="16383" man="1"/>
        <brk id="4163" max="16383" man="1"/>
        <brk id="4237" max="16383" man="1"/>
        <brk id="4311" max="16383" man="1"/>
        <brk id="4385" max="16383" man="1"/>
        <brk id="4459" max="16383" man="1"/>
        <brk id="4533" max="16383" man="1"/>
        <brk id="4607" max="16383" man="1"/>
        <brk id="4681" max="16383" man="1"/>
        <brk id="4755" max="16383" man="1"/>
        <brk id="4829" max="16383" man="1"/>
        <brk id="4903" max="16383" man="1"/>
        <brk id="4977" max="16383" man="1"/>
        <brk id="5051" max="16383" man="1"/>
        <brk id="5125" max="16383" man="1"/>
        <brk id="5199" max="16383" man="1"/>
        <brk id="5273" max="16383" man="1"/>
        <brk id="5347" max="16383" man="1"/>
        <brk id="5421" max="16383" man="1"/>
        <brk id="5495" max="16383" man="1"/>
        <brk id="5569" max="16383" man="1"/>
        <brk id="5643" max="16383" man="1"/>
        <brk id="5717" max="16383" man="1"/>
        <brk id="5791" max="16383" man="1"/>
        <brk id="5865" max="16383" man="1"/>
        <brk id="5939" max="16383" man="1"/>
        <brk id="6013" max="16383" man="1"/>
        <brk id="6087" max="16383" man="1"/>
        <brk id="6161" max="16383" man="1"/>
        <brk id="6235" max="16383" man="1"/>
        <brk id="6309" max="16383" man="1"/>
        <brk id="6383" max="16383" man="1"/>
        <brk id="6457" max="16383" man="1"/>
        <brk id="6531" max="16383" man="1"/>
        <brk id="6605" max="16383" man="1"/>
        <brk id="6679" max="16383" man="1"/>
        <brk id="6753" max="16383" man="1"/>
        <brk id="6827" max="16383" man="1"/>
        <brk id="6901" max="16383" man="1"/>
        <brk id="6975" max="16383" man="1"/>
        <brk id="7049" max="16383" man="1"/>
        <brk id="7123" max="16383" man="1"/>
        <brk id="7197" max="16383" man="1"/>
        <brk id="7271" max="16383" man="1"/>
        <brk id="7345" max="16383" man="1"/>
        <brk id="7419" max="16383" man="1"/>
        <brk id="7493" max="16383" man="1"/>
        <brk id="7567" max="16383" man="1"/>
        <brk id="7641" max="16383" man="1"/>
        <brk id="7715" max="16383" man="1"/>
        <brk id="7789" max="16383" man="1"/>
        <brk id="7863" max="16383" man="1"/>
        <brk id="7937" max="16383" man="1"/>
        <brk id="8011" max="16383" man="1"/>
        <brk id="8085" max="16383" man="1"/>
        <brk id="8159" max="16383" man="1"/>
        <brk id="8233" max="16383" man="1"/>
        <brk id="8307" max="16383" man="1"/>
        <brk id="8381" max="16383" man="1"/>
        <brk id="8455" max="16383" man="1"/>
        <brk id="8529" max="16383" man="1"/>
        <brk id="8603" max="16383" man="1"/>
        <brk id="8677" max="16383" man="1"/>
        <brk id="8751" max="16383" man="1"/>
        <brk id="8825" max="16383" man="1"/>
        <brk id="8899" max="16383" man="1"/>
        <brk id="8973" max="16383" man="1"/>
        <brk id="9047" max="16383" man="1"/>
        <brk id="9121" max="16383" man="1"/>
        <brk id="9195" max="16383" man="1"/>
        <brk id="9269" max="16383" man="1"/>
        <brk id="9343" max="16383" man="1"/>
        <brk id="9417" max="16383" man="1"/>
        <brk id="9491" max="16383" man="1"/>
        <brk id="9565" max="16383" man="1"/>
        <brk id="9639" max="16383" man="1"/>
        <brk id="9713" max="16383" man="1"/>
        <brk id="9787" max="16383" man="1"/>
        <brk id="9861" max="16383" man="1"/>
        <brk id="9935" max="16383" man="1"/>
        <brk id="10009" max="16383" man="1"/>
        <brk id="10083" max="16383" man="1"/>
        <brk id="10157" max="16383" man="1"/>
        <brk id="10231" max="16383" man="1"/>
        <brk id="10305" max="16383" man="1"/>
        <brk id="10379" max="16383" man="1"/>
        <brk id="10453" max="16383" man="1"/>
        <brk id="10527" max="16383" man="1"/>
        <brk id="10601" max="16383" man="1"/>
        <brk id="10675" max="16383" man="1"/>
        <brk id="10749" max="16383" man="1"/>
        <brk id="10823" max="16383" man="1"/>
        <brk id="10897" max="16383" man="1"/>
        <brk id="10971" max="16383" man="1"/>
        <brk id="11045" max="16383" man="1"/>
        <brk id="11119" max="16383" man="1"/>
        <brk id="11193" max="16383" man="1"/>
        <brk id="11267" max="16383" man="1"/>
        <brk id="11341" max="16383" man="1"/>
        <brk id="11415" max="16383" man="1"/>
        <brk id="11489" max="16383" man="1"/>
        <brk id="11563" max="16383" man="1"/>
        <brk id="11637" max="16383" man="1"/>
        <brk id="11711" max="16383" man="1"/>
        <brk id="11785" max="16383" man="1"/>
        <brk id="11859" max="16383" man="1"/>
        <brk id="11933" max="16383" man="1"/>
        <brk id="12007" max="16383" man="1"/>
        <brk id="12081" max="16383" man="1"/>
        <brk id="12155" max="16383" man="1"/>
        <brk id="12229" max="16383" man="1"/>
        <brk id="12303" max="16383" man="1"/>
        <brk id="12377" max="16383" man="1"/>
        <brk id="12451" max="16383" man="1"/>
        <brk id="12525" max="16383" man="1"/>
        <brk id="12599" max="16383" man="1"/>
        <brk id="12673" max="16383" man="1"/>
        <brk id="12747" max="16383" man="1"/>
        <brk id="12821" max="16383" man="1"/>
        <brk id="12895" max="16383" man="1"/>
        <brk id="12969" max="16383" man="1"/>
        <brk id="13043" max="16383" man="1"/>
        <brk id="13117" max="16383" man="1"/>
        <brk id="13191" max="16383" man="1"/>
        <brk id="13265" max="16383" man="1"/>
        <brk id="13339" max="16383" man="1"/>
        <brk id="13413" max="16383" man="1"/>
        <brk id="13487" max="16383" man="1"/>
        <brk id="13561" max="16383" man="1"/>
        <brk id="13635" max="16383" man="1"/>
        <brk id="13709" max="16383" man="1"/>
        <brk id="13783" max="16383" man="1"/>
        <brk id="13857" max="16383" man="1"/>
        <brk id="13931" max="16383" man="1"/>
        <brk id="14005" max="16383" man="1"/>
        <brk id="14079" max="16383" man="1"/>
        <brk id="14153" max="16383" man="1"/>
        <brk id="14227" max="16383" man="1"/>
        <brk id="14301" max="16383" man="1"/>
        <brk id="14375" max="16383" man="1"/>
        <brk id="14449" max="16383" man="1"/>
        <brk id="14523" max="16383" man="1"/>
        <brk id="14597" max="16383" man="1"/>
        <brk id="14671" max="16383" man="1"/>
        <brk id="14745" max="16383" man="1"/>
        <brk id="14819" max="16383" man="1"/>
        <brk id="14893" max="16383" man="1"/>
        <brk id="14967" max="16383" man="1"/>
        <brk id="15041" max="16383" man="1"/>
        <brk id="15115" max="16383" man="1"/>
        <brk id="15189" max="16383" man="1"/>
        <brk id="15263" max="16383" man="1"/>
        <brk id="15337" max="16383" man="1"/>
        <brk id="15411" max="16383" man="1"/>
        <brk id="15485" max="16383" man="1"/>
        <brk id="15559" max="16383" man="1"/>
        <brk id="15633" max="16383" man="1"/>
        <brk id="15707" max="16383" man="1"/>
        <brk id="15781" max="16383" man="1"/>
        <brk id="15855" max="16383" man="1"/>
        <brk id="15929" max="16383" man="1"/>
        <brk id="16003" max="16383" man="1"/>
        <brk id="16077" max="16383" man="1"/>
        <brk id="16151" max="16383" man="1"/>
        <brk id="16225" max="16383" man="1"/>
        <brk id="16299" max="16383" man="1"/>
        <brk id="16373" max="16383" man="1"/>
        <brk id="16447" max="16383" man="1"/>
        <brk id="16521" max="16383" man="1"/>
        <brk id="16595" max="16383" man="1"/>
        <brk id="16669" max="16383" man="1"/>
        <brk id="16743" max="16383" man="1"/>
        <brk id="16817" max="16383" man="1"/>
        <brk id="16891" max="16383" man="1"/>
        <brk id="16965" max="16383" man="1"/>
        <brk id="17039" max="16383" man="1"/>
        <brk id="17113" max="16383" man="1"/>
        <brk id="17187" max="16383" man="1"/>
        <brk id="17261" max="16383" man="1"/>
        <brk id="17335" max="16383" man="1"/>
        <brk id="17409" max="16383" man="1"/>
        <brk id="17483" max="16383" man="1"/>
        <brk id="17557" max="16383" man="1"/>
        <brk id="17631" max="16383" man="1"/>
        <brk id="17705" max="16383" man="1"/>
        <brk id="17779" max="16383" man="1"/>
        <brk id="17853" max="16383" man="1"/>
        <brk id="17927" max="16383" man="1"/>
        <brk id="18001" max="16383" man="1"/>
        <brk id="18075" max="16383" man="1"/>
        <brk id="18149" max="16383" man="1"/>
        <brk id="18223" max="16383" man="1"/>
        <brk id="18297" max="16383" man="1"/>
        <brk id="18371" max="16383" man="1"/>
        <brk id="18445" max="16383" man="1"/>
        <brk id="18519" max="16383" man="1"/>
        <brk id="18593" max="16383" man="1"/>
        <brk id="18667" max="16383" man="1"/>
        <brk id="18741" max="16383" man="1"/>
        <brk id="18815" max="16383" man="1"/>
        <brk id="18889" max="16383" man="1"/>
        <brk id="18963" max="16383" man="1"/>
        <brk id="19037" max="16383" man="1"/>
        <brk id="19111" max="16383" man="1"/>
        <brk id="19185" max="16383" man="1"/>
        <brk id="19259" max="16383" man="1"/>
        <brk id="19333" max="16383" man="1"/>
        <brk id="19407" max="16383" man="1"/>
        <brk id="19481" max="16383" man="1"/>
        <brk id="19555" max="16383" man="1"/>
        <brk id="19629" max="16383" man="1"/>
        <brk id="19703" max="16383" man="1"/>
        <brk id="19777" max="16383" man="1"/>
        <brk id="19851" max="16383" man="1"/>
        <brk id="19925" max="16383" man="1"/>
        <brk id="19999" max="16383" man="1"/>
        <brk id="20073" max="16383" man="1"/>
        <brk id="20147" max="16383" man="1"/>
        <brk id="20221" max="16383" man="1"/>
        <brk id="20295" max="16383" man="1"/>
        <brk id="20369" max="16383" man="1"/>
        <brk id="20443" max="16383" man="1"/>
        <brk id="20517" max="16383" man="1"/>
        <brk id="20591" max="16383" man="1"/>
        <brk id="20665" max="16383" man="1"/>
        <brk id="20739" max="16383" man="1"/>
        <brk id="20813" max="16383" man="1"/>
        <brk id="20887" max="16383" man="1"/>
        <brk id="20961" max="16383" man="1"/>
        <brk id="21035" max="16383" man="1"/>
        <brk id="21109" max="16383" man="1"/>
        <brk id="21183" max="16383" man="1"/>
        <brk id="21257" max="16383" man="1"/>
        <brk id="21331" max="16383" man="1"/>
        <brk id="21405" max="16383" man="1"/>
        <brk id="21479" max="16383" man="1"/>
        <brk id="21553" max="16383" man="1"/>
        <brk id="21627" max="16383" man="1"/>
        <brk id="21701" max="16383" man="1"/>
        <brk id="21775" max="16383" man="1"/>
        <brk id="21849" max="16383" man="1"/>
        <brk id="21923" max="16383" man="1"/>
        <brk id="21997" max="16383" man="1"/>
        <brk id="22071" max="16383" man="1"/>
        <brk id="22145" max="16383" man="1"/>
        <brk id="22219" max="16383" man="1"/>
        <brk id="22293" max="16383" man="1"/>
        <brk id="22367" max="16383" man="1"/>
        <brk id="22441" max="16383" man="1"/>
        <brk id="22515" max="16383" man="1"/>
        <brk id="22589" max="16383" man="1"/>
        <brk id="22663" max="16383" man="1"/>
        <brk id="22737" max="16383" man="1"/>
        <brk id="22811" max="16383" man="1"/>
        <brk id="22885" max="16383" man="1"/>
        <brk id="22959" max="16383" man="1"/>
        <brk id="23033" max="16383" man="1"/>
        <brk id="23107" max="16383" man="1"/>
        <brk id="23181" max="16383" man="1"/>
        <brk id="23255" max="16383" man="1"/>
        <brk id="23329" max="16383" man="1"/>
        <brk id="23403" max="16383" man="1"/>
        <brk id="23477" max="16383" man="1"/>
        <brk id="23551" max="16383" man="1"/>
        <brk id="23625" max="16383" man="1"/>
        <brk id="23699" max="16383" man="1"/>
        <brk id="23773" max="16383" man="1"/>
        <brk id="23847" max="16383" man="1"/>
        <brk id="23921" max="16383" man="1"/>
        <brk id="23995" max="16383" man="1"/>
        <brk id="24069" max="16383" man="1"/>
        <brk id="24143" max="16383" man="1"/>
        <brk id="24217" max="16383" man="1"/>
        <brk id="24291" max="16383" man="1"/>
        <brk id="24365" max="16383" man="1"/>
        <brk id="24439" max="16383" man="1"/>
        <brk id="24513" max="16383" man="1"/>
        <brk id="24587" max="16383" man="1"/>
        <brk id="24661" max="16383" man="1"/>
        <brk id="24735" max="16383" man="1"/>
        <brk id="24809" max="16383" man="1"/>
        <brk id="24883" max="16383" man="1"/>
        <brk id="24957" max="16383" man="1"/>
        <brk id="25031" max="16383" man="1"/>
        <brk id="25105" max="16383" man="1"/>
        <brk id="25179" max="16383" man="1"/>
        <brk id="25253" max="16383" man="1"/>
        <brk id="25327" max="16383" man="1"/>
        <brk id="25401" max="16383" man="1"/>
        <brk id="25475" max="16383" man="1"/>
        <brk id="25549" max="16383" man="1"/>
        <brk id="25623" max="16383" man="1"/>
        <brk id="25697" max="16383" man="1"/>
        <brk id="25771" max="16383" man="1"/>
        <brk id="25845" max="16383" man="1"/>
        <brk id="25919" max="16383" man="1"/>
        <brk id="25993" max="16383" man="1"/>
        <brk id="26067" max="16383" man="1"/>
        <brk id="26141" max="16383" man="1"/>
        <brk id="26215" max="16383" man="1"/>
        <brk id="26289" max="16383" man="1"/>
        <brk id="26363" max="16383" man="1"/>
        <brk id="26437" max="16383" man="1"/>
        <brk id="26511" max="16383" man="1"/>
        <brk id="26585" max="16383" man="1"/>
        <brk id="26659" max="16383" man="1"/>
        <brk id="26733" max="16383" man="1"/>
        <brk id="26807" max="16383" man="1"/>
        <brk id="26881" max="16383" man="1"/>
        <brk id="26955" max="16383" man="1"/>
        <brk id="27029" max="16383" man="1"/>
        <brk id="27103" max="16383" man="1"/>
        <brk id="27177" max="16383" man="1"/>
        <brk id="27251" max="16383" man="1"/>
        <brk id="27325" max="16383" man="1"/>
        <brk id="27399" max="16383" man="1"/>
        <brk id="27473" max="16383" man="1"/>
        <brk id="27547" max="16383" man="1"/>
        <brk id="27621" max="16383" man="1"/>
        <brk id="27695" max="16383" man="1"/>
        <brk id="27769" max="16383" man="1"/>
        <brk id="27843" max="16383" man="1"/>
        <brk id="27917" max="16383" man="1"/>
        <brk id="27991" max="16383" man="1"/>
        <brk id="28065" max="16383" man="1"/>
        <brk id="28139" max="16383" man="1"/>
        <brk id="28213" max="16383" man="1"/>
        <brk id="28287" max="16383" man="1"/>
        <brk id="28361" max="16383" man="1"/>
        <brk id="28435" max="16383" man="1"/>
        <brk id="28509" max="16383" man="1"/>
        <brk id="28583" max="16383" man="1"/>
        <brk id="28657" max="16383" man="1"/>
        <brk id="28731" max="16383" man="1"/>
        <brk id="28805" max="16383" man="1"/>
        <brk id="28879" max="16383" man="1"/>
        <brk id="28953" max="16383" man="1"/>
        <brk id="29027" max="16383" man="1"/>
        <brk id="29101" max="16383" man="1"/>
        <brk id="29175" max="16383" man="1"/>
        <brk id="29249" max="16383" man="1"/>
        <brk id="29323" max="16383" man="1"/>
        <brk id="29397" max="16383" man="1"/>
        <brk id="29471" max="16383" man="1"/>
        <brk id="29545" max="16383" man="1"/>
        <brk id="29619" max="16383" man="1"/>
        <brk id="29693" max="16383" man="1"/>
        <brk id="29767" max="16383" man="1"/>
        <brk id="29841" max="16383" man="1"/>
        <brk id="29915" max="16383" man="1"/>
        <brk id="29989" max="16383" man="1"/>
        <brk id="30063" max="16383" man="1"/>
        <brk id="30137" max="16383" man="1"/>
        <brk id="30211" max="16383" man="1"/>
        <brk id="30285" max="16383" man="1"/>
        <brk id="30359" max="16383" man="1"/>
        <brk id="30433" max="16383" man="1"/>
        <brk id="30507" max="16383" man="1"/>
        <brk id="30581" max="16383" man="1"/>
        <brk id="30655" max="16383" man="1"/>
        <brk id="30729" max="16383" man="1"/>
        <brk id="30803" max="16383" man="1"/>
        <brk id="30877" max="16383" man="1"/>
        <brk id="30951" max="16383" man="1"/>
        <brk id="31025" max="16383" man="1"/>
        <brk id="31099" max="16383" man="1"/>
        <brk id="31173" max="16383" man="1"/>
        <brk id="31247" max="16383" man="1"/>
        <brk id="31321" max="16383" man="1"/>
        <brk id="31395" max="16383" man="1"/>
        <brk id="31469" max="16383" man="1"/>
        <brk id="31543" max="16383" man="1"/>
        <brk id="31617" max="16383" man="1"/>
        <brk id="31691" max="16383" man="1"/>
        <brk id="31765" max="16383" man="1"/>
        <brk id="31839" max="16383" man="1"/>
        <brk id="31913" max="16383" man="1"/>
        <brk id="31987" max="16383" man="1"/>
        <brk id="32061" max="16383" man="1"/>
        <brk id="32135" max="16383" man="1"/>
        <brk id="32209" max="16383" man="1"/>
        <brk id="32283" max="16383" man="1"/>
        <brk id="32357" max="16383" man="1"/>
        <brk id="32431" max="16383" man="1"/>
        <brk id="32505" max="16383" man="1"/>
        <brk id="32579" max="16383" man="1"/>
        <brk id="32653" max="16383" man="1"/>
        <brk id="32727" max="16383" man="1"/>
        <brk id="32801" max="16383" man="1"/>
        <brk id="32875" max="16383" man="1"/>
        <brk id="32949" max="16383" man="1"/>
        <brk id="33023" max="16383" man="1"/>
        <brk id="33097" max="16383" man="1"/>
        <brk id="33171" max="16383" man="1"/>
        <brk id="33245" max="16383" man="1"/>
        <brk id="33319" max="16383" man="1"/>
        <brk id="33393" max="16383" man="1"/>
        <brk id="33467" max="16383" man="1"/>
        <brk id="33541" max="16383" man="1"/>
        <brk id="33615" max="16383" man="1"/>
        <brk id="33689" max="16383" man="1"/>
        <brk id="33763" max="16383" man="1"/>
        <brk id="33837" max="16383" man="1"/>
        <brk id="33911" max="16383" man="1"/>
        <brk id="33985" max="16383" man="1"/>
        <brk id="34059" max="16383" man="1"/>
        <brk id="34133" max="16383" man="1"/>
        <brk id="34207" max="16383" man="1"/>
        <brk id="34281" max="16383" man="1"/>
        <brk id="34355" max="16383" man="1"/>
        <brk id="34429" max="16383" man="1"/>
        <brk id="34503" max="16383" man="1"/>
        <brk id="34577" max="16383" man="1"/>
        <brk id="34651" max="16383" man="1"/>
        <brk id="34725" max="16383" man="1"/>
        <brk id="34799" max="16383" man="1"/>
        <brk id="34873" max="16383" man="1"/>
        <brk id="34947" max="16383" man="1"/>
        <brk id="35021" max="16383" man="1"/>
        <brk id="35095" max="16383" man="1"/>
        <brk id="35169" max="16383" man="1"/>
        <brk id="35243" max="16383" man="1"/>
        <brk id="35317" max="16383" man="1"/>
        <brk id="35391" max="16383" man="1"/>
        <brk id="35465" max="16383" man="1"/>
        <brk id="35539" max="16383" man="1"/>
        <brk id="35613" max="16383" man="1"/>
        <brk id="35687" max="16383" man="1"/>
        <brk id="35761" max="16383" man="1"/>
        <brk id="35835" max="16383" man="1"/>
        <brk id="35909" max="16383" man="1"/>
        <brk id="35983" max="16383" man="1"/>
        <brk id="36057" max="16383" man="1"/>
        <brk id="36131" max="16383" man="1"/>
        <brk id="36205" max="16383" man="1"/>
        <brk id="36279" max="16383" man="1"/>
        <brk id="36353" max="16383" man="1"/>
        <brk id="36427" max="16383" man="1"/>
        <brk id="36501" max="16383" man="1"/>
        <brk id="36575" max="16383" man="1"/>
        <brk id="36649" max="16383" man="1"/>
        <brk id="36723" max="16383" man="1"/>
        <brk id="36797" max="16383" man="1"/>
        <brk id="36871" max="16383" man="1"/>
        <brk id="36945" max="16383" man="1"/>
        <brk id="37019" max="16383" man="1"/>
        <brk id="37093" max="16383" man="1"/>
        <brk id="37167" max="16383" man="1"/>
        <brk id="37241" max="16383" man="1"/>
        <brk id="37315" max="16383" man="1"/>
        <brk id="37389" max="16383" man="1"/>
        <brk id="37463" max="16383" man="1"/>
        <brk id="37537" max="16383" man="1"/>
        <brk id="37611" max="16383" man="1"/>
        <brk id="37685" max="16383" man="1"/>
        <brk id="37759" max="16383" man="1"/>
        <brk id="37833" max="16383" man="1"/>
        <brk id="37907" max="16383" man="1"/>
        <brk id="37981" max="16383" man="1"/>
        <brk id="38055" max="16383" man="1"/>
        <brk id="38129" max="16383" man="1"/>
        <brk id="38203" max="16383" man="1"/>
        <brk id="38277" max="16383" man="1"/>
        <brk id="38351" max="16383" man="1"/>
        <brk id="38425" max="16383" man="1"/>
        <brk id="38499" max="16383" man="1"/>
        <brk id="38573" max="16383" man="1"/>
        <brk id="38647" max="16383" man="1"/>
        <brk id="38721" max="16383" man="1"/>
        <brk id="38795" max="16383" man="1"/>
        <brk id="38869" max="16383" man="1"/>
        <brk id="38943" max="16383" man="1"/>
        <brk id="39017" max="16383" man="1"/>
        <brk id="39091" max="16383" man="1"/>
        <brk id="39165" max="16383" man="1"/>
        <brk id="39239" max="16383" man="1"/>
        <brk id="39313" max="16383" man="1"/>
        <brk id="39387" max="16383" man="1"/>
        <brk id="39461" max="16383" man="1"/>
        <brk id="39535" max="16383" man="1"/>
        <brk id="39609" max="16383" man="1"/>
        <brk id="39683" max="16383" man="1"/>
        <brk id="39757" max="16383" man="1"/>
        <brk id="39831" max="16383" man="1"/>
        <brk id="39905" max="16383" man="1"/>
        <brk id="39979" max="16383" man="1"/>
        <brk id="40053" max="16383" man="1"/>
        <brk id="40127" max="16383" man="1"/>
        <brk id="40201" max="16383" man="1"/>
        <brk id="40275" max="16383" man="1"/>
        <brk id="40349" max="16383" man="1"/>
        <brk id="40423" max="16383" man="1"/>
        <brk id="40497" max="16383" man="1"/>
        <brk id="40571" max="16383" man="1"/>
        <brk id="40645" max="16383" man="1"/>
        <brk id="40719" max="16383" man="1"/>
        <brk id="40793" max="16383" man="1"/>
        <brk id="40867" max="16383" man="1"/>
        <brk id="40941" max="16383" man="1"/>
        <brk id="41015" max="16383" man="1"/>
        <brk id="41089" max="16383" man="1"/>
        <brk id="41163" max="16383" man="1"/>
        <brk id="41237" max="16383" man="1"/>
        <brk id="41311" max="16383" man="1"/>
        <brk id="41385" max="16383" man="1"/>
        <brk id="41459" max="16383" man="1"/>
        <brk id="41533" max="16383" man="1"/>
        <brk id="41607" max="16383" man="1"/>
        <brk id="41681" max="16383" man="1"/>
        <brk id="41755" max="16383" man="1"/>
        <brk id="41829" max="16383" man="1"/>
        <brk id="41903" max="16383" man="1"/>
        <brk id="41977" max="16383" man="1"/>
        <brk id="42051" max="16383" man="1"/>
        <brk id="42125" max="16383" man="1"/>
        <brk id="42199" max="16383" man="1"/>
        <brk id="42273" max="16383" man="1"/>
        <brk id="42347" max="16383" man="1"/>
        <brk id="42421" max="16383" man="1"/>
        <brk id="42495" max="16383" man="1"/>
        <brk id="42569" max="16383" man="1"/>
        <brk id="42643" max="16383" man="1"/>
        <brk id="42717" max="16383" man="1"/>
        <brk id="42791" max="16383" man="1"/>
        <brk id="42865" max="16383" man="1"/>
        <brk id="42939" max="16383" man="1"/>
        <brk id="43013" max="16383" man="1"/>
        <brk id="43087" max="16383" man="1"/>
        <brk id="43161" max="16383" man="1"/>
        <brk id="43235" max="16383" man="1"/>
        <brk id="43309" max="16383" man="1"/>
        <brk id="43383" max="16383" man="1"/>
        <brk id="43457" max="16383" man="1"/>
        <brk id="43531" max="16383" man="1"/>
        <brk id="43605" max="16383" man="1"/>
        <brk id="43679" max="16383" man="1"/>
        <brk id="43753" max="16383" man="1"/>
        <brk id="43827" max="16383" man="1"/>
        <brk id="43901" max="16383" man="1"/>
        <brk id="43975" max="16383" man="1"/>
        <brk id="44049" max="16383" man="1"/>
        <brk id="44123" max="16383" man="1"/>
        <brk id="44197" max="16383" man="1"/>
        <brk id="44271" max="16383" man="1"/>
        <brk id="44345" max="16383" man="1"/>
        <brk id="44419" max="16383" man="1"/>
        <brk id="44493" max="16383" man="1"/>
        <brk id="44567" max="16383" man="1"/>
        <brk id="44641" max="16383" man="1"/>
        <brk id="44715" max="16383" man="1"/>
        <brk id="44789" max="16383" man="1"/>
        <brk id="44863" max="16383" man="1"/>
        <brk id="44937" max="16383" man="1"/>
        <brk id="45011" max="16383" man="1"/>
        <brk id="45085" max="16383" man="1"/>
        <brk id="45159" max="16383" man="1"/>
        <brk id="45233" max="16383" man="1"/>
        <brk id="45307" max="16383" man="1"/>
        <brk id="45381" max="16383" man="1"/>
        <brk id="45455" max="16383" man="1"/>
        <brk id="45529" max="16383" man="1"/>
        <brk id="45603" max="16383" man="1"/>
        <brk id="45677" max="16383" man="1"/>
        <brk id="45751" max="16383" man="1"/>
        <brk id="45825" max="16383" man="1"/>
        <brk id="45899" max="16383" man="1"/>
        <brk id="45973" max="16383" man="1"/>
        <brk id="46047" max="16383" man="1"/>
        <brk id="46121" max="16383" man="1"/>
        <brk id="46195" max="16383" man="1"/>
        <brk id="46269" max="16383" man="1"/>
        <brk id="46343" max="16383" man="1"/>
        <brk id="46417" max="16383" man="1"/>
        <brk id="46491" max="16383" man="1"/>
        <brk id="46565" max="16383" man="1"/>
        <brk id="46639" max="16383" man="1"/>
        <brk id="46713" max="16383" man="1"/>
        <brk id="46787" max="16383" man="1"/>
        <brk id="46861" max="16383" man="1"/>
        <brk id="46935" max="16383" man="1"/>
        <brk id="47009" max="16383" man="1"/>
        <brk id="47083" max="16383" man="1"/>
        <brk id="47157" max="16383" man="1"/>
        <brk id="47231" max="16383" man="1"/>
        <brk id="47305" max="16383" man="1"/>
        <brk id="47379" max="16383" man="1"/>
        <brk id="47453" max="16383" man="1"/>
        <brk id="47527" max="16383" man="1"/>
        <brk id="47601" max="16383" man="1"/>
        <brk id="47675" max="16383" man="1"/>
        <brk id="47749" max="16383" man="1"/>
        <brk id="47823" max="16383" man="1"/>
        <brk id="47897" max="16383" man="1"/>
        <brk id="47971" max="16383" man="1"/>
        <brk id="48045" max="16383" man="1"/>
        <brk id="48119" max="16383" man="1"/>
        <brk id="48193" max="16383" man="1"/>
        <brk id="48267" max="16383" man="1"/>
        <brk id="48341" max="16383" man="1"/>
        <brk id="48415" max="16383" man="1"/>
        <brk id="48489" max="16383" man="1"/>
        <brk id="48563" max="16383" man="1"/>
        <brk id="48637" max="16383" man="1"/>
        <brk id="48711" max="16383" man="1"/>
        <brk id="48785" max="16383" man="1"/>
        <brk id="48859" max="16383" man="1"/>
        <brk id="48933" max="16383" man="1"/>
        <brk id="49007" max="16383" man="1"/>
        <brk id="49081" max="16383" man="1"/>
        <brk id="49155" max="16383" man="1"/>
        <brk id="49229" max="16383" man="1"/>
        <brk id="49303" max="16383" man="1"/>
        <brk id="49377" max="16383" man="1"/>
        <brk id="49451" max="16383" man="1"/>
        <brk id="49525" max="16383" man="1"/>
        <brk id="49599" max="16383" man="1"/>
        <brk id="49673" max="16383" man="1"/>
        <brk id="49747" max="16383" man="1"/>
        <brk id="49821" max="16383" man="1"/>
        <brk id="49895" max="16383" man="1"/>
        <brk id="49969" max="16383" man="1"/>
        <brk id="50043" max="16383" man="1"/>
        <brk id="50117" max="16383" man="1"/>
        <brk id="50191" max="16383" man="1"/>
        <brk id="50265" max="16383" man="1"/>
        <brk id="50339" max="16383" man="1"/>
        <brk id="50413" max="16383" man="1"/>
        <brk id="50487" max="16383" man="1"/>
        <brk id="50561" max="16383" man="1"/>
        <brk id="50635" max="16383" man="1"/>
        <brk id="50709" max="16383" man="1"/>
        <brk id="50783" max="16383" man="1"/>
        <brk id="50857" max="16383" man="1"/>
        <brk id="50931" max="16383" man="1"/>
        <brk id="51005" max="16383" man="1"/>
        <brk id="51079" max="16383" man="1"/>
        <brk id="51153" max="16383" man="1"/>
        <brk id="51227" max="16383" man="1"/>
        <brk id="51301" max="16383" man="1"/>
        <brk id="51375" max="16383" man="1"/>
        <brk id="51449" max="16383" man="1"/>
        <brk id="51523" max="16383" man="1"/>
        <brk id="51597" max="16383" man="1"/>
        <brk id="51671" max="16383" man="1"/>
        <brk id="51745" max="16383" man="1"/>
        <brk id="51819" max="16383" man="1"/>
        <brk id="51893" max="16383" man="1"/>
        <brk id="51967" max="16383" man="1"/>
        <brk id="52041" max="16383" man="1"/>
        <brk id="52115" max="16383" man="1"/>
        <brk id="52189" max="16383" man="1"/>
        <brk id="52263" max="16383" man="1"/>
        <brk id="52337" max="16383" man="1"/>
        <brk id="52411" max="16383" man="1"/>
        <brk id="52485" max="16383" man="1"/>
        <brk id="52559" max="16383" man="1"/>
        <brk id="52633" max="16383" man="1"/>
        <brk id="52707" max="16383" man="1"/>
        <brk id="52781" max="16383" man="1"/>
        <brk id="52855" max="16383" man="1"/>
        <brk id="52929" max="16383" man="1"/>
        <brk id="53003" max="16383" man="1"/>
        <brk id="53077" max="16383" man="1"/>
        <brk id="53151" max="16383" man="1"/>
        <brk id="53225" max="16383" man="1"/>
        <brk id="53299" max="16383" man="1"/>
        <brk id="53373" max="16383" man="1"/>
        <brk id="53447" max="16383" man="1"/>
        <brk id="53521" max="16383" man="1"/>
        <brk id="53595" max="16383" man="1"/>
        <brk id="53669" max="16383" man="1"/>
        <brk id="53743" max="16383" man="1"/>
        <brk id="53817" max="16383" man="1"/>
        <brk id="53891" max="16383" man="1"/>
        <brk id="53965" max="16383" man="1"/>
        <brk id="54039" max="16383" man="1"/>
        <brk id="54113" max="16383" man="1"/>
        <brk id="54187" max="16383" man="1"/>
        <brk id="54261" max="16383" man="1"/>
        <brk id="54335" max="16383" man="1"/>
        <brk id="54409" max="16383" man="1"/>
        <brk id="54483" max="16383" man="1"/>
        <brk id="54557" max="16383" man="1"/>
        <brk id="54631" max="16383" man="1"/>
        <brk id="54705" max="16383" man="1"/>
        <brk id="54779" max="16383" man="1"/>
        <brk id="54853" max="16383" man="1"/>
        <brk id="54927" max="16383" man="1"/>
        <brk id="55001" max="16383" man="1"/>
        <brk id="55075" max="16383" man="1"/>
        <brk id="55149" max="16383" man="1"/>
        <brk id="55223" max="16383" man="1"/>
        <brk id="55297" max="16383" man="1"/>
        <brk id="55371" max="16383" man="1"/>
        <brk id="55445" max="16383" man="1"/>
        <brk id="55519" max="16383" man="1"/>
        <brk id="55593" max="16383" man="1"/>
        <brk id="55667" max="16383" man="1"/>
        <brk id="55741" max="16383" man="1"/>
        <brk id="55815" max="16383" man="1"/>
        <brk id="55889" max="16383" man="1"/>
        <brk id="55963" max="16383" man="1"/>
        <brk id="56037" max="16383" man="1"/>
        <brk id="56111" max="16383" man="1"/>
        <brk id="56185" max="16383" man="1"/>
        <brk id="56259" max="16383" man="1"/>
        <brk id="56333" max="16383" man="1"/>
        <brk id="56407" max="16383" man="1"/>
        <brk id="56481" max="16383" man="1"/>
        <brk id="56555" max="16383" man="1"/>
        <brk id="56629" max="16383" man="1"/>
        <brk id="56703" max="16383" man="1"/>
        <brk id="56777" max="16383" man="1"/>
        <brk id="56851" max="16383" man="1"/>
        <brk id="56925" max="16383" man="1"/>
        <brk id="56999" max="16383" man="1"/>
        <brk id="57073" max="16383" man="1"/>
        <brk id="57147" max="16383" man="1"/>
        <brk id="57221" max="16383" man="1"/>
        <brk id="57295" max="16383" man="1"/>
        <brk id="57369" max="16383" man="1"/>
        <brk id="57443" max="16383" man="1"/>
        <brk id="57517" max="16383" man="1"/>
        <brk id="57591" max="16383" man="1"/>
        <brk id="57665" max="16383" man="1"/>
        <brk id="57739" max="16383" man="1"/>
        <brk id="57813" max="16383" man="1"/>
        <brk id="57887" max="16383" man="1"/>
        <brk id="57961" max="16383" man="1"/>
        <brk id="58035" max="16383" man="1"/>
        <brk id="58109" max="16383" man="1"/>
        <brk id="58183" max="16383" man="1"/>
        <brk id="58257" max="16383" man="1"/>
        <brk id="58331" max="16383" man="1"/>
        <brk id="58405" max="16383" man="1"/>
        <brk id="58479" max="16383" man="1"/>
        <brk id="58553" max="16383" man="1"/>
        <brk id="58627" max="16383" man="1"/>
        <brk id="58701" max="16383" man="1"/>
        <brk id="58775" max="16383" man="1"/>
        <brk id="58849" max="16383" man="1"/>
        <brk id="58923" max="16383" man="1"/>
        <brk id="58997" max="16383" man="1"/>
        <brk id="59071" max="16383" man="1"/>
        <brk id="59145" max="16383" man="1"/>
        <brk id="59219" max="16383" man="1"/>
        <brk id="59293" max="16383" man="1"/>
        <brk id="59367" max="16383" man="1"/>
        <brk id="59441" max="16383" man="1"/>
        <brk id="59515" max="16383" man="1"/>
        <brk id="59589" max="16383" man="1"/>
        <brk id="59663" max="16383" man="1"/>
        <brk id="59737" max="16383" man="1"/>
        <brk id="59811" max="16383" man="1"/>
        <brk id="59885" max="16383" man="1"/>
        <brk id="59959" max="16383" man="1"/>
        <brk id="60033" max="16383" man="1"/>
        <brk id="60107" max="16383" man="1"/>
        <brk id="60181" max="16383" man="1"/>
        <brk id="60255" max="16383" man="1"/>
        <brk id="60329" max="16383" man="1"/>
        <brk id="60403" max="16383" man="1"/>
        <brk id="60477" max="16383" man="1"/>
        <brk id="60551" max="16383" man="1"/>
        <brk id="60625" max="16383" man="1"/>
        <brk id="60699" max="16383" man="1"/>
        <brk id="60773" max="16383" man="1"/>
        <brk id="60847" max="16383" man="1"/>
        <brk id="60921" max="16383" man="1"/>
        <brk id="60995" max="16383" man="1"/>
        <brk id="61069" max="16383" man="1"/>
        <brk id="61143" max="16383" man="1"/>
        <brk id="61217" max="16383" man="1"/>
        <brk id="61291" max="16383" man="1"/>
        <brk id="61365" max="16383" man="1"/>
        <brk id="61439" max="16383" man="1"/>
        <brk id="61513" max="16383" man="1"/>
        <brk id="61587" max="16383" man="1"/>
        <brk id="61661" max="16383" man="1"/>
        <brk id="61735" max="16383" man="1"/>
        <brk id="61809" max="16383" man="1"/>
        <brk id="61883" max="16383" man="1"/>
        <brk id="61957" max="16383" man="1"/>
        <brk id="62031" max="16383" man="1"/>
        <brk id="62105" max="16383" man="1"/>
        <brk id="62179" max="16383" man="1"/>
        <brk id="62253" max="16383" man="1"/>
        <brk id="62327" max="16383" man="1"/>
        <brk id="62401" max="16383" man="1"/>
        <brk id="62475" max="16383" man="1"/>
        <brk id="62549" max="16383" man="1"/>
        <brk id="62623" max="16383" man="1"/>
        <brk id="62697" max="16383" man="1"/>
        <brk id="62771" max="16383" man="1"/>
        <brk id="62845" max="16383" man="1"/>
        <brk id="62919" max="16383" man="1"/>
        <brk id="62993" max="16383" man="1"/>
        <brk id="63067" max="16383" man="1"/>
        <brk id="63141" max="16383" man="1"/>
        <brk id="63215" max="16383" man="1"/>
        <brk id="63289" max="16383" man="1"/>
        <brk id="63363" max="16383" man="1"/>
        <brk id="63437" max="16383" man="1"/>
        <brk id="63511" max="16383" man="1"/>
        <brk id="63585" max="16383" man="1"/>
        <brk id="63659" max="16383" man="1"/>
        <brk id="63733" max="16383" man="1"/>
        <brk id="63807" max="16383" man="1"/>
        <brk id="63881" max="16383" man="1"/>
        <brk id="63955" max="16383" man="1"/>
        <brk id="64029" max="16383" man="1"/>
        <brk id="64103" max="16383" man="1"/>
        <brk id="64177" max="16383" man="1"/>
        <brk id="64251" max="16383" man="1"/>
        <brk id="64325" max="16383" man="1"/>
        <brk id="64399" max="16383" man="1"/>
        <brk id="64473" max="16383" man="1"/>
        <brk id="64547" max="16383" man="1"/>
        <brk id="64621" max="16383" man="1"/>
        <brk id="64695" max="16383" man="1"/>
        <brk id="64769" max="16383" man="1"/>
        <brk id="64843" max="16383" man="1"/>
        <brk id="64917" max="16383" man="1"/>
        <brk id="64991" max="16383" man="1"/>
        <brk id="65065" max="16383" man="1"/>
        <brk id="65139" max="16383" man="1"/>
        <brk id="65213" max="16383" man="1"/>
        <brk id="65287" max="16383" man="1"/>
        <brk id="65361" max="16383" man="1"/>
        <brk id="65435" max="16383" man="1"/>
        <brk id="65509" max="16383" man="1"/>
      </rowBreaks>
      <pageMargins left="0.70866141732283472" right="0.70866141732283472" top="0.74803149606299213" bottom="0.74803149606299213" header="0.31496062992125984" footer="0.31496062992125984"/>
      <printOptions horizontalCentered="1"/>
      <pageSetup paperSize="9" scale="68" orientation="portrait" r:id="rId1"/>
    </customSheetView>
    <customSheetView guid="{F221F33E-0E1C-4976-B177-E2EB9B60E99A}" scale="75" showPageBreaks="1" printArea="1" hiddenRows="1" view="pageLayout">
      <selection activeCell="C95" sqref="C95:J95"/>
      <rowBreaks count="7" manualBreakCount="7">
        <brk id="48" max="16383" man="1"/>
        <brk id="92" max="16383" man="1"/>
        <brk id="154" max="16383" man="1"/>
        <brk id="231" max="16383" man="1"/>
        <brk id="233" max="16383" man="1"/>
        <brk id="311" max="16383" man="1"/>
        <brk id="389" max="16383" man="1"/>
      </rowBreaks>
      <pageMargins left="0.70866141732283472" right="0.70866141732283472" top="0.74803149606299213" bottom="0.74803149606299213" header="0.31496062992125984" footer="0.31496062992125984"/>
      <printOptions horizontalCentered="1"/>
      <pageSetup paperSize="9" scale="68" orientation="portrait" r:id="rId2"/>
    </customSheetView>
    <customSheetView guid="{4702533F-4104-4A8B-A612-EB1AA37E2852}" scale="60" showPageBreaks="1" printArea="1" hiddenRows="1" view="pageBreakPreview" topLeftCell="A43">
      <selection activeCell="G55" sqref="G55"/>
      <rowBreaks count="6" manualBreakCount="6">
        <brk id="48" max="16383" man="1"/>
        <brk id="92" max="16383" man="1"/>
        <brk id="154" max="16383" man="1"/>
        <brk id="233" max="16383" man="1"/>
        <brk id="311" max="16383" man="1"/>
        <brk id="389" max="16383" man="1"/>
      </rowBreaks>
      <pageMargins left="0.70866141732283472" right="0.70866141732283472" top="0.74803149606299213" bottom="0.74803149606299213" header="0.31496062992125984" footer="0.31496062992125984"/>
      <printOptions horizontalCentered="1"/>
      <pageSetup paperSize="9" scale="68" orientation="portrait" r:id="rId3"/>
    </customSheetView>
    <customSheetView guid="{EA9C586C-6490-4376-8545-D93F3F302A58}" showPageBreaks="1" printArea="1" hiddenRows="1" view="pageLayout" topLeftCell="A97">
      <selection activeCell="C95" sqref="C95:J95"/>
      <rowBreaks count="7" manualBreakCount="7">
        <brk id="48" max="16383" man="1"/>
        <brk id="92" max="16383" man="1"/>
        <brk id="152" max="16383" man="1"/>
        <brk id="154" max="16383" man="1"/>
        <brk id="233" max="16383" man="1"/>
        <brk id="311" max="16383" man="1"/>
        <brk id="389" max="16383" man="1"/>
      </rowBreaks>
      <pageMargins left="0.70866141732283472" right="0.70866141732283472" top="0.74803149606299213" bottom="0.74803149606299213" header="0.31496062992125984" footer="0.31496062992125984"/>
      <printOptions horizontalCentered="1"/>
      <pageSetup paperSize="9" scale="68" orientation="portrait" r:id="rId4"/>
    </customSheetView>
  </customSheetViews>
  <mergeCells count="169">
    <mergeCell ref="J78:K78"/>
    <mergeCell ref="B80:K80"/>
    <mergeCell ref="B81:C81"/>
    <mergeCell ref="D81:E81"/>
    <mergeCell ref="J81:K81"/>
    <mergeCell ref="B78:C78"/>
    <mergeCell ref="D78:E78"/>
    <mergeCell ref="B75:K75"/>
    <mergeCell ref="B76:C76"/>
    <mergeCell ref="D76:E76"/>
    <mergeCell ref="J76:K76"/>
    <mergeCell ref="B88:C88"/>
    <mergeCell ref="D88:E88"/>
    <mergeCell ref="J88:K88"/>
    <mergeCell ref="B87:C87"/>
    <mergeCell ref="D87:E87"/>
    <mergeCell ref="J87:K87"/>
    <mergeCell ref="D82:E82"/>
    <mergeCell ref="J82:K82"/>
    <mergeCell ref="B82:C82"/>
    <mergeCell ref="B77:C77"/>
    <mergeCell ref="D77:E77"/>
    <mergeCell ref="J77:K77"/>
    <mergeCell ref="B68:I68"/>
    <mergeCell ref="J68:K68"/>
    <mergeCell ref="C99:F99"/>
    <mergeCell ref="H99:J102"/>
    <mergeCell ref="C106:K106"/>
    <mergeCell ref="D91:H91"/>
    <mergeCell ref="I103:J103"/>
    <mergeCell ref="C100:F100"/>
    <mergeCell ref="C98:F98"/>
    <mergeCell ref="B91:C91"/>
    <mergeCell ref="J83:K83"/>
    <mergeCell ref="D86:E86"/>
    <mergeCell ref="J86:K86"/>
    <mergeCell ref="B85:K85"/>
    <mergeCell ref="H98:J98"/>
    <mergeCell ref="B83:C83"/>
    <mergeCell ref="D83:E83"/>
    <mergeCell ref="B70:K70"/>
    <mergeCell ref="B94:K94"/>
    <mergeCell ref="B95:K95"/>
    <mergeCell ref="B86:C86"/>
    <mergeCell ref="B63:C63"/>
    <mergeCell ref="D63:E63"/>
    <mergeCell ref="J63:K63"/>
    <mergeCell ref="B73:K73"/>
    <mergeCell ref="B64:C64"/>
    <mergeCell ref="D64:E64"/>
    <mergeCell ref="J64:K64"/>
    <mergeCell ref="B65:C65"/>
    <mergeCell ref="D65:E65"/>
    <mergeCell ref="J65:K65"/>
    <mergeCell ref="B66:C66"/>
    <mergeCell ref="D66:E66"/>
    <mergeCell ref="J66:K66"/>
    <mergeCell ref="B67:I67"/>
    <mergeCell ref="J67:K67"/>
    <mergeCell ref="B71:K71"/>
    <mergeCell ref="B61:C61"/>
    <mergeCell ref="D61:E61"/>
    <mergeCell ref="J61:K61"/>
    <mergeCell ref="B62:C62"/>
    <mergeCell ref="D62:E62"/>
    <mergeCell ref="B59:C59"/>
    <mergeCell ref="D59:E59"/>
    <mergeCell ref="J59:K59"/>
    <mergeCell ref="B60:C60"/>
    <mergeCell ref="D60:E60"/>
    <mergeCell ref="J60:K60"/>
    <mergeCell ref="B57:C57"/>
    <mergeCell ref="D57:E57"/>
    <mergeCell ref="J57:K57"/>
    <mergeCell ref="B44:K44"/>
    <mergeCell ref="C45:K45"/>
    <mergeCell ref="D43:I43"/>
    <mergeCell ref="J43:K43"/>
    <mergeCell ref="B53:K53"/>
    <mergeCell ref="D40:I40"/>
    <mergeCell ref="J40:K40"/>
    <mergeCell ref="B46:D46"/>
    <mergeCell ref="E46:F46"/>
    <mergeCell ref="B49:K49"/>
    <mergeCell ref="B51:K51"/>
    <mergeCell ref="B50:K50"/>
    <mergeCell ref="H46:I46"/>
    <mergeCell ref="B48:K48"/>
    <mergeCell ref="D42:I42"/>
    <mergeCell ref="J42:K42"/>
    <mergeCell ref="D35:I35"/>
    <mergeCell ref="J35:K35"/>
    <mergeCell ref="D34:I34"/>
    <mergeCell ref="J41:K41"/>
    <mergeCell ref="D41:I41"/>
    <mergeCell ref="J32:K32"/>
    <mergeCell ref="D33:I33"/>
    <mergeCell ref="J33:K33"/>
    <mergeCell ref="J34:K34"/>
    <mergeCell ref="B38:K38"/>
    <mergeCell ref="D39:I39"/>
    <mergeCell ref="J39:K39"/>
    <mergeCell ref="B36:K36"/>
    <mergeCell ref="C37:K37"/>
    <mergeCell ref="D24:I24"/>
    <mergeCell ref="J24:K24"/>
    <mergeCell ref="D25:I25"/>
    <mergeCell ref="J25:K25"/>
    <mergeCell ref="B28:K28"/>
    <mergeCell ref="C29:K29"/>
    <mergeCell ref="J31:K31"/>
    <mergeCell ref="D32:I32"/>
    <mergeCell ref="B30:K30"/>
    <mergeCell ref="D31:I31"/>
    <mergeCell ref="J16:K16"/>
    <mergeCell ref="D22:I22"/>
    <mergeCell ref="J22:K22"/>
    <mergeCell ref="D23:I23"/>
    <mergeCell ref="J23:K23"/>
    <mergeCell ref="C19:K19"/>
    <mergeCell ref="B20:K20"/>
    <mergeCell ref="B17:C17"/>
    <mergeCell ref="D17:H17"/>
    <mergeCell ref="B5:K5"/>
    <mergeCell ref="B2:K3"/>
    <mergeCell ref="B9:C9"/>
    <mergeCell ref="D9:H9"/>
    <mergeCell ref="J9:K9"/>
    <mergeCell ref="B11:C11"/>
    <mergeCell ref="D11:H11"/>
    <mergeCell ref="J11:K11"/>
    <mergeCell ref="B8:C8"/>
    <mergeCell ref="D8:H8"/>
    <mergeCell ref="B6:I6"/>
    <mergeCell ref="B7:K7"/>
    <mergeCell ref="J8:K8"/>
    <mergeCell ref="B12:C12"/>
    <mergeCell ref="D12:H12"/>
    <mergeCell ref="J12:K12"/>
    <mergeCell ref="B13:C13"/>
    <mergeCell ref="D13:H13"/>
    <mergeCell ref="J13:K13"/>
    <mergeCell ref="D10:H10"/>
    <mergeCell ref="J10:K10"/>
    <mergeCell ref="B10:C10"/>
    <mergeCell ref="B14:C14"/>
    <mergeCell ref="D14:H14"/>
    <mergeCell ref="J14:K14"/>
    <mergeCell ref="B15:C15"/>
    <mergeCell ref="D15:H15"/>
    <mergeCell ref="J15:K15"/>
    <mergeCell ref="B90:C90"/>
    <mergeCell ref="D90:F90"/>
    <mergeCell ref="B55:K55"/>
    <mergeCell ref="B56:C56"/>
    <mergeCell ref="D56:E56"/>
    <mergeCell ref="J56:K56"/>
    <mergeCell ref="B58:C58"/>
    <mergeCell ref="D58:E58"/>
    <mergeCell ref="J62:K62"/>
    <mergeCell ref="J58:K58"/>
    <mergeCell ref="J17:K17"/>
    <mergeCell ref="B18:K18"/>
    <mergeCell ref="B26:K26"/>
    <mergeCell ref="C27:K27"/>
    <mergeCell ref="D21:I21"/>
    <mergeCell ref="J21:K21"/>
    <mergeCell ref="B16:C16"/>
    <mergeCell ref="D16:H16"/>
  </mergeCells>
  <phoneticPr fontId="31" type="noConversion"/>
  <printOptions horizontalCentered="1"/>
  <pageMargins left="0.70866141732283472" right="0.70866141732283472" top="0.74803149606299213" bottom="0.74803149606299213" header="0.31496062992125984" footer="0.31496062992125984"/>
  <pageSetup paperSize="9" scale="56" orientation="portrait" r:id="rId5"/>
  <rowBreaks count="889" manualBreakCount="889">
    <brk id="51" max="16383" man="1"/>
    <brk id="142" max="16383" man="1"/>
    <brk id="144" max="16383" man="1"/>
    <brk id="219" max="16383" man="1"/>
    <brk id="223" max="16383" man="1"/>
    <brk id="297" max="16383" man="1"/>
    <brk id="301" max="16383" man="1"/>
    <brk id="375" max="16383" man="1"/>
    <brk id="379" max="16383" man="1"/>
    <brk id="453" max="16383" man="1"/>
    <brk id="527" max="16383" man="1"/>
    <brk id="601" max="16383" man="1"/>
    <brk id="675" max="16383" man="1"/>
    <brk id="749" max="16383" man="1"/>
    <brk id="823" max="16383" man="1"/>
    <brk id="897" max="16383" man="1"/>
    <brk id="971" max="16383" man="1"/>
    <brk id="1045" max="16383" man="1"/>
    <brk id="1119" max="16383" man="1"/>
    <brk id="1193" max="16383" man="1"/>
    <brk id="1267" max="16383" man="1"/>
    <brk id="1341" max="16383" man="1"/>
    <brk id="1415" max="16383" man="1"/>
    <brk id="1489" max="16383" man="1"/>
    <brk id="1563" max="16383" man="1"/>
    <brk id="1637" max="16383" man="1"/>
    <brk id="1711" max="16383" man="1"/>
    <brk id="1785" max="16383" man="1"/>
    <brk id="1859" max="16383" man="1"/>
    <brk id="1933" max="16383" man="1"/>
    <brk id="2007" max="16383" man="1"/>
    <brk id="2081" max="16383" man="1"/>
    <brk id="2155" max="16383" man="1"/>
    <brk id="2229" max="16383" man="1"/>
    <brk id="2303" max="16383" man="1"/>
    <brk id="2377" max="16383" man="1"/>
    <brk id="2451" max="16383" man="1"/>
    <brk id="2525" max="16383" man="1"/>
    <brk id="2599" max="16383" man="1"/>
    <brk id="2673" max="16383" man="1"/>
    <brk id="2747" max="16383" man="1"/>
    <brk id="2821" max="16383" man="1"/>
    <brk id="2895" max="16383" man="1"/>
    <brk id="2969" max="16383" man="1"/>
    <brk id="3043" max="16383" man="1"/>
    <brk id="3117" max="16383" man="1"/>
    <brk id="3191" max="16383" man="1"/>
    <brk id="3265" max="16383" man="1"/>
    <brk id="3339" max="16383" man="1"/>
    <brk id="3413" max="16383" man="1"/>
    <brk id="3487" max="16383" man="1"/>
    <brk id="3561" max="16383" man="1"/>
    <brk id="3635" max="16383" man="1"/>
    <brk id="3709" max="16383" man="1"/>
    <brk id="3783" max="16383" man="1"/>
    <brk id="3857" max="16383" man="1"/>
    <brk id="3931" max="16383" man="1"/>
    <brk id="4005" max="16383" man="1"/>
    <brk id="4079" max="16383" man="1"/>
    <brk id="4153" max="16383" man="1"/>
    <brk id="4227" max="16383" man="1"/>
    <brk id="4301" max="16383" man="1"/>
    <brk id="4375" max="16383" man="1"/>
    <brk id="4449" max="16383" man="1"/>
    <brk id="4523" max="16383" man="1"/>
    <brk id="4597" max="16383" man="1"/>
    <brk id="4671" max="16383" man="1"/>
    <brk id="4745" max="16383" man="1"/>
    <brk id="4819" max="16383" man="1"/>
    <brk id="4893" max="16383" man="1"/>
    <brk id="4967" max="16383" man="1"/>
    <brk id="5041" max="16383" man="1"/>
    <brk id="5115" max="16383" man="1"/>
    <brk id="5189" max="16383" man="1"/>
    <brk id="5263" max="16383" man="1"/>
    <brk id="5337" max="16383" man="1"/>
    <brk id="5411" max="16383" man="1"/>
    <brk id="5485" max="16383" man="1"/>
    <brk id="5559" max="16383" man="1"/>
    <brk id="5633" max="16383" man="1"/>
    <brk id="5707" max="16383" man="1"/>
    <brk id="5781" max="16383" man="1"/>
    <brk id="5855" max="16383" man="1"/>
    <brk id="5929" max="16383" man="1"/>
    <brk id="6003" max="16383" man="1"/>
    <brk id="6077" max="16383" man="1"/>
    <brk id="6151" max="16383" man="1"/>
    <brk id="6225" max="16383" man="1"/>
    <brk id="6299" max="16383" man="1"/>
    <brk id="6373" max="16383" man="1"/>
    <brk id="6447" max="16383" man="1"/>
    <brk id="6521" max="16383" man="1"/>
    <brk id="6595" max="16383" man="1"/>
    <brk id="6669" max="16383" man="1"/>
    <brk id="6743" max="16383" man="1"/>
    <brk id="6817" max="16383" man="1"/>
    <brk id="6891" max="16383" man="1"/>
    <brk id="6965" max="16383" man="1"/>
    <brk id="7039" max="16383" man="1"/>
    <brk id="7113" max="16383" man="1"/>
    <brk id="7187" max="16383" man="1"/>
    <brk id="7261" max="16383" man="1"/>
    <brk id="7335" max="16383" man="1"/>
    <brk id="7409" max="16383" man="1"/>
    <brk id="7483" max="16383" man="1"/>
    <brk id="7557" max="16383" man="1"/>
    <brk id="7631" max="16383" man="1"/>
    <brk id="7705" max="16383" man="1"/>
    <brk id="7779" max="16383" man="1"/>
    <brk id="7853" max="16383" man="1"/>
    <brk id="7927" max="16383" man="1"/>
    <brk id="8001" max="16383" man="1"/>
    <brk id="8075" max="16383" man="1"/>
    <brk id="8149" max="16383" man="1"/>
    <brk id="8223" max="16383" man="1"/>
    <brk id="8297" max="16383" man="1"/>
    <brk id="8371" max="16383" man="1"/>
    <brk id="8445" max="16383" man="1"/>
    <brk id="8519" max="16383" man="1"/>
    <brk id="8593" max="16383" man="1"/>
    <brk id="8667" max="16383" man="1"/>
    <brk id="8741" max="16383" man="1"/>
    <brk id="8815" max="16383" man="1"/>
    <brk id="8889" max="16383" man="1"/>
    <brk id="8963" max="16383" man="1"/>
    <brk id="9037" max="16383" man="1"/>
    <brk id="9111" max="16383" man="1"/>
    <brk id="9185" max="16383" man="1"/>
    <brk id="9259" max="16383" man="1"/>
    <brk id="9333" max="16383" man="1"/>
    <brk id="9407" max="16383" man="1"/>
    <brk id="9481" max="16383" man="1"/>
    <brk id="9555" max="16383" man="1"/>
    <brk id="9629" max="16383" man="1"/>
    <brk id="9703" max="16383" man="1"/>
    <brk id="9777" max="16383" man="1"/>
    <brk id="9851" max="16383" man="1"/>
    <brk id="9925" max="16383" man="1"/>
    <brk id="9999" max="16383" man="1"/>
    <brk id="10073" max="16383" man="1"/>
    <brk id="10147" max="16383" man="1"/>
    <brk id="10221" max="16383" man="1"/>
    <brk id="10295" max="16383" man="1"/>
    <brk id="10369" max="16383" man="1"/>
    <brk id="10443" max="16383" man="1"/>
    <brk id="10517" max="16383" man="1"/>
    <brk id="10591" max="16383" man="1"/>
    <brk id="10665" max="16383" man="1"/>
    <brk id="10739" max="16383" man="1"/>
    <brk id="10813" max="16383" man="1"/>
    <brk id="10887" max="16383" man="1"/>
    <brk id="10961" max="16383" man="1"/>
    <brk id="11035" max="16383" man="1"/>
    <brk id="11109" max="16383" man="1"/>
    <brk id="11183" max="16383" man="1"/>
    <brk id="11257" max="16383" man="1"/>
    <brk id="11331" max="16383" man="1"/>
    <brk id="11405" max="16383" man="1"/>
    <brk id="11479" max="16383" man="1"/>
    <brk id="11553" max="16383" man="1"/>
    <brk id="11627" max="16383" man="1"/>
    <brk id="11701" max="16383" man="1"/>
    <brk id="11775" max="16383" man="1"/>
    <brk id="11849" max="16383" man="1"/>
    <brk id="11923" max="16383" man="1"/>
    <brk id="11997" max="16383" man="1"/>
    <brk id="12071" max="16383" man="1"/>
    <brk id="12145" max="16383" man="1"/>
    <brk id="12219" max="16383" man="1"/>
    <brk id="12293" max="16383" man="1"/>
    <brk id="12367" max="16383" man="1"/>
    <brk id="12441" max="16383" man="1"/>
    <brk id="12515" max="16383" man="1"/>
    <brk id="12589" max="16383" man="1"/>
    <brk id="12663" max="16383" man="1"/>
    <brk id="12737" max="16383" man="1"/>
    <brk id="12811" max="16383" man="1"/>
    <brk id="12885" max="16383" man="1"/>
    <brk id="12959" max="16383" man="1"/>
    <brk id="13033" max="16383" man="1"/>
    <brk id="13107" max="16383" man="1"/>
    <brk id="13181" max="16383" man="1"/>
    <brk id="13255" max="16383" man="1"/>
    <brk id="13329" max="16383" man="1"/>
    <brk id="13403" max="16383" man="1"/>
    <brk id="13477" max="16383" man="1"/>
    <brk id="13551" max="16383" man="1"/>
    <brk id="13625" max="16383" man="1"/>
    <brk id="13699" max="16383" man="1"/>
    <brk id="13773" max="16383" man="1"/>
    <brk id="13847" max="16383" man="1"/>
    <brk id="13921" max="16383" man="1"/>
    <brk id="13995" max="16383" man="1"/>
    <brk id="14069" max="16383" man="1"/>
    <brk id="14143" max="16383" man="1"/>
    <brk id="14217" max="16383" man="1"/>
    <brk id="14291" max="16383" man="1"/>
    <brk id="14365" max="16383" man="1"/>
    <brk id="14439" max="16383" man="1"/>
    <brk id="14513" max="16383" man="1"/>
    <brk id="14587" max="16383" man="1"/>
    <brk id="14661" max="16383" man="1"/>
    <brk id="14735" max="16383" man="1"/>
    <brk id="14809" max="16383" man="1"/>
    <brk id="14883" max="16383" man="1"/>
    <brk id="14957" max="16383" man="1"/>
    <brk id="15031" max="16383" man="1"/>
    <brk id="15105" max="16383" man="1"/>
    <brk id="15179" max="16383" man="1"/>
    <brk id="15253" max="16383" man="1"/>
    <brk id="15327" max="16383" man="1"/>
    <brk id="15401" max="16383" man="1"/>
    <brk id="15475" max="16383" man="1"/>
    <brk id="15549" max="16383" man="1"/>
    <brk id="15623" max="16383" man="1"/>
    <brk id="15697" max="16383" man="1"/>
    <brk id="15771" max="16383" man="1"/>
    <brk id="15845" max="16383" man="1"/>
    <brk id="15919" max="16383" man="1"/>
    <brk id="15993" max="16383" man="1"/>
    <brk id="16067" max="16383" man="1"/>
    <brk id="16141" max="16383" man="1"/>
    <brk id="16215" max="16383" man="1"/>
    <brk id="16289" max="16383" man="1"/>
    <brk id="16363" max="16383" man="1"/>
    <brk id="16437" max="16383" man="1"/>
    <brk id="16511" max="16383" man="1"/>
    <brk id="16585" max="16383" man="1"/>
    <brk id="16659" max="16383" man="1"/>
    <brk id="16733" max="16383" man="1"/>
    <brk id="16807" max="16383" man="1"/>
    <brk id="16881" max="16383" man="1"/>
    <brk id="16955" max="16383" man="1"/>
    <brk id="17029" max="16383" man="1"/>
    <brk id="17103" max="16383" man="1"/>
    <brk id="17177" max="16383" man="1"/>
    <brk id="17251" max="16383" man="1"/>
    <brk id="17325" max="16383" man="1"/>
    <brk id="17399" max="16383" man="1"/>
    <brk id="17473" max="16383" man="1"/>
    <brk id="17547" max="16383" man="1"/>
    <brk id="17621" max="16383" man="1"/>
    <brk id="17695" max="16383" man="1"/>
    <brk id="17769" max="16383" man="1"/>
    <brk id="17843" max="16383" man="1"/>
    <brk id="17917" max="16383" man="1"/>
    <brk id="17991" max="16383" man="1"/>
    <brk id="18065" max="16383" man="1"/>
    <brk id="18139" max="16383" man="1"/>
    <brk id="18213" max="16383" man="1"/>
    <brk id="18287" max="16383" man="1"/>
    <brk id="18361" max="16383" man="1"/>
    <brk id="18435" max="16383" man="1"/>
    <brk id="18509" max="16383" man="1"/>
    <brk id="18583" max="16383" man="1"/>
    <brk id="18657" max="16383" man="1"/>
    <brk id="18731" max="16383" man="1"/>
    <brk id="18805" max="16383" man="1"/>
    <brk id="18879" max="16383" man="1"/>
    <brk id="18953" max="16383" man="1"/>
    <brk id="19027" max="16383" man="1"/>
    <brk id="19101" max="16383" man="1"/>
    <brk id="19175" max="16383" man="1"/>
    <brk id="19249" max="16383" man="1"/>
    <brk id="19323" max="16383" man="1"/>
    <brk id="19397" max="16383" man="1"/>
    <brk id="19471" max="16383" man="1"/>
    <brk id="19545" max="16383" man="1"/>
    <brk id="19619" max="16383" man="1"/>
    <brk id="19693" max="16383" man="1"/>
    <brk id="19767" max="16383" man="1"/>
    <brk id="19841" max="16383" man="1"/>
    <brk id="19915" max="16383" man="1"/>
    <brk id="19989" max="16383" man="1"/>
    <brk id="20063" max="16383" man="1"/>
    <brk id="20137" max="16383" man="1"/>
    <brk id="20211" max="16383" man="1"/>
    <brk id="20285" max="16383" man="1"/>
    <brk id="20359" max="16383" man="1"/>
    <brk id="20433" max="16383" man="1"/>
    <brk id="20507" max="16383" man="1"/>
    <brk id="20581" max="16383" man="1"/>
    <brk id="20655" max="16383" man="1"/>
    <brk id="20729" max="16383" man="1"/>
    <brk id="20803" max="16383" man="1"/>
    <brk id="20877" max="16383" man="1"/>
    <brk id="20951" max="16383" man="1"/>
    <brk id="21025" max="16383" man="1"/>
    <brk id="21099" max="16383" man="1"/>
    <brk id="21173" max="16383" man="1"/>
    <brk id="21247" max="16383" man="1"/>
    <brk id="21321" max="16383" man="1"/>
    <brk id="21395" max="16383" man="1"/>
    <brk id="21469" max="16383" man="1"/>
    <brk id="21543" max="16383" man="1"/>
    <brk id="21617" max="16383" man="1"/>
    <brk id="21691" max="16383" man="1"/>
    <brk id="21765" max="16383" man="1"/>
    <brk id="21839" max="16383" man="1"/>
    <brk id="21913" max="16383" man="1"/>
    <brk id="21987" max="16383" man="1"/>
    <brk id="22061" max="16383" man="1"/>
    <brk id="22135" max="16383" man="1"/>
    <brk id="22209" max="16383" man="1"/>
    <brk id="22283" max="16383" man="1"/>
    <brk id="22357" max="16383" man="1"/>
    <brk id="22431" max="16383" man="1"/>
    <brk id="22505" max="16383" man="1"/>
    <brk id="22579" max="16383" man="1"/>
    <brk id="22653" max="16383" man="1"/>
    <brk id="22727" max="16383" man="1"/>
    <brk id="22801" max="16383" man="1"/>
    <brk id="22875" max="16383" man="1"/>
    <brk id="22949" max="16383" man="1"/>
    <brk id="23023" max="16383" man="1"/>
    <brk id="23097" max="16383" man="1"/>
    <brk id="23171" max="16383" man="1"/>
    <brk id="23245" max="16383" man="1"/>
    <brk id="23319" max="16383" man="1"/>
    <brk id="23393" max="16383" man="1"/>
    <brk id="23467" max="16383" man="1"/>
    <brk id="23541" max="16383" man="1"/>
    <brk id="23615" max="16383" man="1"/>
    <brk id="23689" max="16383" man="1"/>
    <brk id="23763" max="16383" man="1"/>
    <brk id="23837" max="16383" man="1"/>
    <brk id="23911" max="16383" man="1"/>
    <brk id="23985" max="16383" man="1"/>
    <brk id="24059" max="16383" man="1"/>
    <brk id="24133" max="16383" man="1"/>
    <brk id="24207" max="16383" man="1"/>
    <brk id="24281" max="16383" man="1"/>
    <brk id="24355" max="16383" man="1"/>
    <brk id="24429" max="16383" man="1"/>
    <brk id="24503" max="16383" man="1"/>
    <brk id="24577" max="16383" man="1"/>
    <brk id="24651" max="16383" man="1"/>
    <brk id="24725" max="16383" man="1"/>
    <brk id="24799" max="16383" man="1"/>
    <brk id="24873" max="16383" man="1"/>
    <brk id="24947" max="16383" man="1"/>
    <brk id="25021" max="16383" man="1"/>
    <brk id="25095" max="16383" man="1"/>
    <brk id="25169" max="16383" man="1"/>
    <brk id="25243" max="16383" man="1"/>
    <brk id="25317" max="16383" man="1"/>
    <brk id="25391" max="16383" man="1"/>
    <brk id="25465" max="16383" man="1"/>
    <brk id="25539" max="16383" man="1"/>
    <brk id="25613" max="16383" man="1"/>
    <brk id="25687" max="16383" man="1"/>
    <brk id="25761" max="16383" man="1"/>
    <brk id="25835" max="16383" man="1"/>
    <brk id="25909" max="16383" man="1"/>
    <brk id="25983" max="16383" man="1"/>
    <brk id="26057" max="16383" man="1"/>
    <brk id="26131" max="16383" man="1"/>
    <brk id="26205" max="16383" man="1"/>
    <brk id="26279" max="16383" man="1"/>
    <brk id="26353" max="16383" man="1"/>
    <brk id="26427" max="16383" man="1"/>
    <brk id="26501" max="16383" man="1"/>
    <brk id="26575" max="16383" man="1"/>
    <brk id="26649" max="16383" man="1"/>
    <brk id="26723" max="16383" man="1"/>
    <brk id="26797" max="16383" man="1"/>
    <brk id="26871" max="16383" man="1"/>
    <brk id="26945" max="16383" man="1"/>
    <brk id="27019" max="16383" man="1"/>
    <brk id="27093" max="16383" man="1"/>
    <brk id="27167" max="16383" man="1"/>
    <brk id="27241" max="16383" man="1"/>
    <brk id="27315" max="16383" man="1"/>
    <brk id="27389" max="16383" man="1"/>
    <brk id="27463" max="16383" man="1"/>
    <brk id="27537" max="16383" man="1"/>
    <brk id="27611" max="16383" man="1"/>
    <brk id="27685" max="16383" man="1"/>
    <brk id="27759" max="16383" man="1"/>
    <brk id="27833" max="16383" man="1"/>
    <brk id="27907" max="16383" man="1"/>
    <brk id="27981" max="16383" man="1"/>
    <brk id="28055" max="16383" man="1"/>
    <brk id="28129" max="16383" man="1"/>
    <brk id="28203" max="16383" man="1"/>
    <brk id="28277" max="16383" man="1"/>
    <brk id="28351" max="16383" man="1"/>
    <brk id="28425" max="16383" man="1"/>
    <brk id="28499" max="16383" man="1"/>
    <brk id="28573" max="16383" man="1"/>
    <brk id="28647" max="16383" man="1"/>
    <brk id="28721" max="16383" man="1"/>
    <brk id="28795" max="16383" man="1"/>
    <brk id="28869" max="16383" man="1"/>
    <brk id="28943" max="16383" man="1"/>
    <brk id="29017" max="16383" man="1"/>
    <brk id="29091" max="16383" man="1"/>
    <brk id="29165" max="16383" man="1"/>
    <brk id="29239" max="16383" man="1"/>
    <brk id="29313" max="16383" man="1"/>
    <brk id="29387" max="16383" man="1"/>
    <brk id="29461" max="16383" man="1"/>
    <brk id="29535" max="16383" man="1"/>
    <brk id="29609" max="16383" man="1"/>
    <brk id="29683" max="16383" man="1"/>
    <brk id="29757" max="16383" man="1"/>
    <brk id="29831" max="16383" man="1"/>
    <brk id="29905" max="16383" man="1"/>
    <brk id="29979" max="16383" man="1"/>
    <brk id="30053" max="16383" man="1"/>
    <brk id="30127" max="16383" man="1"/>
    <brk id="30201" max="16383" man="1"/>
    <brk id="30275" max="16383" man="1"/>
    <brk id="30349" max="16383" man="1"/>
    <brk id="30423" max="16383" man="1"/>
    <brk id="30497" max="16383" man="1"/>
    <brk id="30571" max="16383" man="1"/>
    <brk id="30645" max="16383" man="1"/>
    <brk id="30719" max="16383" man="1"/>
    <brk id="30793" max="16383" man="1"/>
    <brk id="30867" max="16383" man="1"/>
    <brk id="30941" max="16383" man="1"/>
    <brk id="31015" max="16383" man="1"/>
    <brk id="31089" max="16383" man="1"/>
    <brk id="31163" max="16383" man="1"/>
    <brk id="31237" max="16383" man="1"/>
    <brk id="31311" max="16383" man="1"/>
    <brk id="31385" max="16383" man="1"/>
    <brk id="31459" max="16383" man="1"/>
    <brk id="31533" max="16383" man="1"/>
    <brk id="31607" max="16383" man="1"/>
    <brk id="31681" max="16383" man="1"/>
    <brk id="31755" max="16383" man="1"/>
    <brk id="31829" max="16383" man="1"/>
    <brk id="31903" max="16383" man="1"/>
    <brk id="31977" max="16383" man="1"/>
    <brk id="32051" max="16383" man="1"/>
    <brk id="32125" max="16383" man="1"/>
    <brk id="32199" max="16383" man="1"/>
    <brk id="32273" max="16383" man="1"/>
    <brk id="32347" max="16383" man="1"/>
    <brk id="32421" max="16383" man="1"/>
    <brk id="32495" max="16383" man="1"/>
    <brk id="32569" max="16383" man="1"/>
    <brk id="32643" max="16383" man="1"/>
    <brk id="32717" max="16383" man="1"/>
    <brk id="32791" max="16383" man="1"/>
    <brk id="32865" max="16383" man="1"/>
    <brk id="32939" max="16383" man="1"/>
    <brk id="33013" max="16383" man="1"/>
    <brk id="33087" max="16383" man="1"/>
    <brk id="33161" max="16383" man="1"/>
    <brk id="33235" max="16383" man="1"/>
    <brk id="33309" max="16383" man="1"/>
    <brk id="33383" max="16383" man="1"/>
    <brk id="33457" max="16383" man="1"/>
    <brk id="33531" max="16383" man="1"/>
    <brk id="33605" max="16383" man="1"/>
    <brk id="33679" max="16383" man="1"/>
    <brk id="33753" max="16383" man="1"/>
    <brk id="33827" max="16383" man="1"/>
    <brk id="33901" max="16383" man="1"/>
    <brk id="33975" max="16383" man="1"/>
    <brk id="34049" max="16383" man="1"/>
    <brk id="34123" max="16383" man="1"/>
    <brk id="34197" max="16383" man="1"/>
    <brk id="34271" max="16383" man="1"/>
    <brk id="34345" max="16383" man="1"/>
    <brk id="34419" max="16383" man="1"/>
    <brk id="34493" max="16383" man="1"/>
    <brk id="34567" max="16383" man="1"/>
    <brk id="34641" max="16383" man="1"/>
    <brk id="34715" max="16383" man="1"/>
    <brk id="34789" max="16383" man="1"/>
    <brk id="34863" max="16383" man="1"/>
    <brk id="34937" max="16383" man="1"/>
    <brk id="35011" max="16383" man="1"/>
    <brk id="35085" max="16383" man="1"/>
    <brk id="35159" max="16383" man="1"/>
    <brk id="35233" max="16383" man="1"/>
    <brk id="35307" max="16383" man="1"/>
    <brk id="35381" max="16383" man="1"/>
    <brk id="35455" max="16383" man="1"/>
    <brk id="35529" max="16383" man="1"/>
    <brk id="35603" max="16383" man="1"/>
    <brk id="35677" max="16383" man="1"/>
    <brk id="35751" max="16383" man="1"/>
    <brk id="35825" max="16383" man="1"/>
    <brk id="35899" max="16383" man="1"/>
    <brk id="35973" max="16383" man="1"/>
    <brk id="36047" max="16383" man="1"/>
    <brk id="36121" max="16383" man="1"/>
    <brk id="36195" max="16383" man="1"/>
    <brk id="36269" max="16383" man="1"/>
    <brk id="36343" max="16383" man="1"/>
    <brk id="36417" max="16383" man="1"/>
    <brk id="36491" max="16383" man="1"/>
    <brk id="36565" max="16383" man="1"/>
    <brk id="36639" max="16383" man="1"/>
    <brk id="36713" max="16383" man="1"/>
    <brk id="36787" max="16383" man="1"/>
    <brk id="36861" max="16383" man="1"/>
    <brk id="36935" max="16383" man="1"/>
    <brk id="37009" max="16383" man="1"/>
    <brk id="37083" max="16383" man="1"/>
    <brk id="37157" max="16383" man="1"/>
    <brk id="37231" max="16383" man="1"/>
    <brk id="37305" max="16383" man="1"/>
    <brk id="37379" max="16383" man="1"/>
    <brk id="37453" max="16383" man="1"/>
    <brk id="37527" max="16383" man="1"/>
    <brk id="37601" max="16383" man="1"/>
    <brk id="37675" max="16383" man="1"/>
    <brk id="37749" max="16383" man="1"/>
    <brk id="37823" max="16383" man="1"/>
    <brk id="37897" max="16383" man="1"/>
    <brk id="37971" max="16383" man="1"/>
    <brk id="38045" max="16383" man="1"/>
    <brk id="38119" max="16383" man="1"/>
    <brk id="38193" max="16383" man="1"/>
    <brk id="38267" max="16383" man="1"/>
    <brk id="38341" max="16383" man="1"/>
    <brk id="38415" max="16383" man="1"/>
    <brk id="38489" max="16383" man="1"/>
    <brk id="38563" max="16383" man="1"/>
    <brk id="38637" max="16383" man="1"/>
    <brk id="38711" max="16383" man="1"/>
    <brk id="38785" max="16383" man="1"/>
    <brk id="38859" max="16383" man="1"/>
    <brk id="38933" max="16383" man="1"/>
    <brk id="39007" max="16383" man="1"/>
    <brk id="39081" max="16383" man="1"/>
    <brk id="39155" max="16383" man="1"/>
    <brk id="39229" max="16383" man="1"/>
    <brk id="39303" max="16383" man="1"/>
    <brk id="39377" max="16383" man="1"/>
    <brk id="39451" max="16383" man="1"/>
    <brk id="39525" max="16383" man="1"/>
    <brk id="39599" max="16383" man="1"/>
    <brk id="39673" max="16383" man="1"/>
    <brk id="39747" max="16383" man="1"/>
    <brk id="39821" max="16383" man="1"/>
    <brk id="39895" max="16383" man="1"/>
    <brk id="39969" max="16383" man="1"/>
    <brk id="40043" max="16383" man="1"/>
    <brk id="40117" max="16383" man="1"/>
    <brk id="40191" max="16383" man="1"/>
    <brk id="40265" max="16383" man="1"/>
    <brk id="40339" max="16383" man="1"/>
    <brk id="40413" max="16383" man="1"/>
    <brk id="40487" max="16383" man="1"/>
    <brk id="40561" max="16383" man="1"/>
    <brk id="40635" max="16383" man="1"/>
    <brk id="40709" max="16383" man="1"/>
    <brk id="40783" max="16383" man="1"/>
    <brk id="40857" max="16383" man="1"/>
    <brk id="40931" max="16383" man="1"/>
    <brk id="41005" max="16383" man="1"/>
    <brk id="41079" max="16383" man="1"/>
    <brk id="41153" max="16383" man="1"/>
    <brk id="41227" max="16383" man="1"/>
    <brk id="41301" max="16383" man="1"/>
    <brk id="41375" max="16383" man="1"/>
    <brk id="41449" max="16383" man="1"/>
    <brk id="41523" max="16383" man="1"/>
    <brk id="41597" max="16383" man="1"/>
    <brk id="41671" max="16383" man="1"/>
    <brk id="41745" max="16383" man="1"/>
    <brk id="41819" max="16383" man="1"/>
    <brk id="41893" max="16383" man="1"/>
    <brk id="41967" max="16383" man="1"/>
    <brk id="42041" max="16383" man="1"/>
    <brk id="42115" max="16383" man="1"/>
    <brk id="42189" max="16383" man="1"/>
    <brk id="42263" max="16383" man="1"/>
    <brk id="42337" max="16383" man="1"/>
    <brk id="42411" max="16383" man="1"/>
    <brk id="42485" max="16383" man="1"/>
    <brk id="42559" max="16383" man="1"/>
    <brk id="42633" max="16383" man="1"/>
    <brk id="42707" max="16383" man="1"/>
    <brk id="42781" max="16383" man="1"/>
    <brk id="42855" max="16383" man="1"/>
    <brk id="42929" max="16383" man="1"/>
    <brk id="43003" max="16383" man="1"/>
    <brk id="43077" max="16383" man="1"/>
    <brk id="43151" max="16383" man="1"/>
    <brk id="43225" max="16383" man="1"/>
    <brk id="43299" max="16383" man="1"/>
    <brk id="43373" max="16383" man="1"/>
    <brk id="43447" max="16383" man="1"/>
    <brk id="43521" max="16383" man="1"/>
    <brk id="43595" max="16383" man="1"/>
    <brk id="43669" max="16383" man="1"/>
    <brk id="43743" max="16383" man="1"/>
    <brk id="43817" max="16383" man="1"/>
    <brk id="43891" max="16383" man="1"/>
    <brk id="43965" max="16383" man="1"/>
    <brk id="44039" max="16383" man="1"/>
    <brk id="44113" max="16383" man="1"/>
    <brk id="44187" max="16383" man="1"/>
    <brk id="44261" max="16383" man="1"/>
    <brk id="44335" max="16383" man="1"/>
    <brk id="44409" max="16383" man="1"/>
    <brk id="44483" max="16383" man="1"/>
    <brk id="44557" max="16383" man="1"/>
    <brk id="44631" max="16383" man="1"/>
    <brk id="44705" max="16383" man="1"/>
    <brk id="44779" max="16383" man="1"/>
    <brk id="44853" max="16383" man="1"/>
    <brk id="44927" max="16383" man="1"/>
    <brk id="45001" max="16383" man="1"/>
    <brk id="45075" max="16383" man="1"/>
    <brk id="45149" max="16383" man="1"/>
    <brk id="45223" max="16383" man="1"/>
    <brk id="45297" max="16383" man="1"/>
    <brk id="45371" max="16383" man="1"/>
    <brk id="45445" max="16383" man="1"/>
    <brk id="45519" max="16383" man="1"/>
    <brk id="45593" max="16383" man="1"/>
    <brk id="45667" max="16383" man="1"/>
    <brk id="45741" max="16383" man="1"/>
    <brk id="45815" max="16383" man="1"/>
    <brk id="45889" max="16383" man="1"/>
    <brk id="45963" max="16383" man="1"/>
    <brk id="46037" max="16383" man="1"/>
    <brk id="46111" max="16383" man="1"/>
    <brk id="46185" max="16383" man="1"/>
    <brk id="46259" max="16383" man="1"/>
    <brk id="46333" max="16383" man="1"/>
    <brk id="46407" max="16383" man="1"/>
    <brk id="46481" max="16383" man="1"/>
    <brk id="46555" max="16383" man="1"/>
    <brk id="46629" max="16383" man="1"/>
    <brk id="46703" max="16383" man="1"/>
    <brk id="46777" max="16383" man="1"/>
    <brk id="46851" max="16383" man="1"/>
    <brk id="46925" max="16383" man="1"/>
    <brk id="46999" max="16383" man="1"/>
    <brk id="47073" max="16383" man="1"/>
    <brk id="47147" max="16383" man="1"/>
    <brk id="47221" max="16383" man="1"/>
    <brk id="47295" max="16383" man="1"/>
    <brk id="47369" max="16383" man="1"/>
    <brk id="47443" max="16383" man="1"/>
    <brk id="47517" max="16383" man="1"/>
    <brk id="47591" max="16383" man="1"/>
    <brk id="47665" max="16383" man="1"/>
    <brk id="47739" max="16383" man="1"/>
    <brk id="47813" max="16383" man="1"/>
    <brk id="47887" max="16383" man="1"/>
    <brk id="47961" max="16383" man="1"/>
    <brk id="48035" max="16383" man="1"/>
    <brk id="48109" max="16383" man="1"/>
    <brk id="48183" max="16383" man="1"/>
    <brk id="48257" max="16383" man="1"/>
    <brk id="48331" max="16383" man="1"/>
    <brk id="48405" max="16383" man="1"/>
    <brk id="48479" max="16383" man="1"/>
    <brk id="48553" max="16383" man="1"/>
    <brk id="48627" max="16383" man="1"/>
    <brk id="48701" max="16383" man="1"/>
    <brk id="48775" max="16383" man="1"/>
    <brk id="48849" max="16383" man="1"/>
    <brk id="48923" max="16383" man="1"/>
    <brk id="48997" max="16383" man="1"/>
    <brk id="49071" max="16383" man="1"/>
    <brk id="49145" max="16383" man="1"/>
    <brk id="49219" max="16383" man="1"/>
    <brk id="49293" max="16383" man="1"/>
    <brk id="49367" max="16383" man="1"/>
    <brk id="49441" max="16383" man="1"/>
    <brk id="49515" max="16383" man="1"/>
    <brk id="49589" max="16383" man="1"/>
    <brk id="49663" max="16383" man="1"/>
    <brk id="49737" max="16383" man="1"/>
    <brk id="49811" max="16383" man="1"/>
    <brk id="49885" max="16383" man="1"/>
    <brk id="49959" max="16383" man="1"/>
    <brk id="50033" max="16383" man="1"/>
    <brk id="50107" max="16383" man="1"/>
    <brk id="50181" max="16383" man="1"/>
    <brk id="50255" max="16383" man="1"/>
    <brk id="50329" max="16383" man="1"/>
    <brk id="50403" max="16383" man="1"/>
    <brk id="50477" max="16383" man="1"/>
    <brk id="50551" max="16383" man="1"/>
    <brk id="50625" max="16383" man="1"/>
    <brk id="50699" max="16383" man="1"/>
    <brk id="50773" max="16383" man="1"/>
    <brk id="50847" max="16383" man="1"/>
    <brk id="50921" max="16383" man="1"/>
    <brk id="50995" max="16383" man="1"/>
    <brk id="51069" max="16383" man="1"/>
    <brk id="51143" max="16383" man="1"/>
    <brk id="51217" max="16383" man="1"/>
    <brk id="51291" max="16383" man="1"/>
    <brk id="51365" max="16383" man="1"/>
    <brk id="51439" max="16383" man="1"/>
    <brk id="51513" max="16383" man="1"/>
    <brk id="51587" max="16383" man="1"/>
    <brk id="51661" max="16383" man="1"/>
    <brk id="51735" max="16383" man="1"/>
    <brk id="51809" max="16383" man="1"/>
    <brk id="51883" max="16383" man="1"/>
    <brk id="51957" max="16383" man="1"/>
    <brk id="52031" max="16383" man="1"/>
    <brk id="52105" max="16383" man="1"/>
    <brk id="52179" max="16383" man="1"/>
    <brk id="52253" max="16383" man="1"/>
    <brk id="52327" max="16383" man="1"/>
    <brk id="52401" max="16383" man="1"/>
    <brk id="52475" max="16383" man="1"/>
    <brk id="52549" max="16383" man="1"/>
    <brk id="52623" max="16383" man="1"/>
    <brk id="52697" max="16383" man="1"/>
    <brk id="52771" max="16383" man="1"/>
    <brk id="52845" max="16383" man="1"/>
    <brk id="52919" max="16383" man="1"/>
    <brk id="52993" max="16383" man="1"/>
    <brk id="53067" max="16383" man="1"/>
    <brk id="53141" max="16383" man="1"/>
    <brk id="53215" max="16383" man="1"/>
    <brk id="53289" max="16383" man="1"/>
    <brk id="53363" max="16383" man="1"/>
    <brk id="53437" max="16383" man="1"/>
    <brk id="53511" max="16383" man="1"/>
    <brk id="53585" max="16383" man="1"/>
    <brk id="53659" max="16383" man="1"/>
    <brk id="53733" max="16383" man="1"/>
    <brk id="53807" max="16383" man="1"/>
    <brk id="53881" max="16383" man="1"/>
    <brk id="53955" max="16383" man="1"/>
    <brk id="54029" max="16383" man="1"/>
    <brk id="54103" max="16383" man="1"/>
    <brk id="54177" max="16383" man="1"/>
    <brk id="54251" max="16383" man="1"/>
    <brk id="54325" max="16383" man="1"/>
    <brk id="54399" max="16383" man="1"/>
    <brk id="54473" max="16383" man="1"/>
    <brk id="54547" max="16383" man="1"/>
    <brk id="54621" max="16383" man="1"/>
    <brk id="54695" max="16383" man="1"/>
    <brk id="54769" max="16383" man="1"/>
    <brk id="54843" max="16383" man="1"/>
    <brk id="54917" max="16383" man="1"/>
    <brk id="54991" max="16383" man="1"/>
    <brk id="55065" max="16383" man="1"/>
    <brk id="55139" max="16383" man="1"/>
    <brk id="55213" max="16383" man="1"/>
    <brk id="55287" max="16383" man="1"/>
    <brk id="55361" max="16383" man="1"/>
    <brk id="55435" max="16383" man="1"/>
    <brk id="55509" max="16383" man="1"/>
    <brk id="55583" max="16383" man="1"/>
    <brk id="55657" max="16383" man="1"/>
    <brk id="55731" max="16383" man="1"/>
    <brk id="55805" max="16383" man="1"/>
    <brk id="55879" max="16383" man="1"/>
    <brk id="55953" max="16383" man="1"/>
    <brk id="56027" max="16383" man="1"/>
    <brk id="56101" max="16383" man="1"/>
    <brk id="56175" max="16383" man="1"/>
    <brk id="56249" max="16383" man="1"/>
    <brk id="56323" max="16383" man="1"/>
    <brk id="56397" max="16383" man="1"/>
    <brk id="56471" max="16383" man="1"/>
    <brk id="56545" max="16383" man="1"/>
    <brk id="56619" max="16383" man="1"/>
    <brk id="56693" max="16383" man="1"/>
    <brk id="56767" max="16383" man="1"/>
    <brk id="56841" max="16383" man="1"/>
    <brk id="56915" max="16383" man="1"/>
    <brk id="56989" max="16383" man="1"/>
    <brk id="57063" max="16383" man="1"/>
    <brk id="57137" max="16383" man="1"/>
    <brk id="57211" max="16383" man="1"/>
    <brk id="57285" max="16383" man="1"/>
    <brk id="57359" max="16383" man="1"/>
    <brk id="57433" max="16383" man="1"/>
    <brk id="57507" max="16383" man="1"/>
    <brk id="57581" max="16383" man="1"/>
    <brk id="57655" max="16383" man="1"/>
    <brk id="57729" max="16383" man="1"/>
    <brk id="57803" max="16383" man="1"/>
    <brk id="57877" max="16383" man="1"/>
    <brk id="57951" max="16383" man="1"/>
    <brk id="58025" max="16383" man="1"/>
    <brk id="58099" max="16383" man="1"/>
    <brk id="58173" max="16383" man="1"/>
    <brk id="58247" max="16383" man="1"/>
    <brk id="58321" max="16383" man="1"/>
    <brk id="58395" max="16383" man="1"/>
    <brk id="58469" max="16383" man="1"/>
    <brk id="58543" max="16383" man="1"/>
    <brk id="58617" max="16383" man="1"/>
    <brk id="58691" max="16383" man="1"/>
    <brk id="58765" max="16383" man="1"/>
    <brk id="58839" max="16383" man="1"/>
    <brk id="58913" max="16383" man="1"/>
    <brk id="58987" max="16383" man="1"/>
    <brk id="59061" max="16383" man="1"/>
    <brk id="59135" max="16383" man="1"/>
    <brk id="59209" max="16383" man="1"/>
    <brk id="59283" max="16383" man="1"/>
    <brk id="59357" max="16383" man="1"/>
    <brk id="59431" max="16383" man="1"/>
    <brk id="59505" max="16383" man="1"/>
    <brk id="59579" max="16383" man="1"/>
    <brk id="59653" max="16383" man="1"/>
    <brk id="59727" max="16383" man="1"/>
    <brk id="59801" max="16383" man="1"/>
    <brk id="59875" max="16383" man="1"/>
    <brk id="59949" max="16383" man="1"/>
    <brk id="60023" max="16383" man="1"/>
    <brk id="60097" max="16383" man="1"/>
    <brk id="60171" max="16383" man="1"/>
    <brk id="60245" max="16383" man="1"/>
    <brk id="60319" max="16383" man="1"/>
    <brk id="60393" max="16383" man="1"/>
    <brk id="60467" max="16383" man="1"/>
    <brk id="60541" max="16383" man="1"/>
    <brk id="60615" max="16383" man="1"/>
    <brk id="60689" max="16383" man="1"/>
    <brk id="60763" max="16383" man="1"/>
    <brk id="60837" max="16383" man="1"/>
    <brk id="60911" max="16383" man="1"/>
    <brk id="60985" max="16383" man="1"/>
    <brk id="61059" max="16383" man="1"/>
    <brk id="61133" max="16383" man="1"/>
    <brk id="61207" max="16383" man="1"/>
    <brk id="61281" max="16383" man="1"/>
    <brk id="61355" max="16383" man="1"/>
    <brk id="61429" max="16383" man="1"/>
    <brk id="61503" max="16383" man="1"/>
    <brk id="61577" max="16383" man="1"/>
    <brk id="61651" max="16383" man="1"/>
    <brk id="61725" max="16383" man="1"/>
    <brk id="61799" max="16383" man="1"/>
    <brk id="61873" max="16383" man="1"/>
    <brk id="61947" max="16383" man="1"/>
    <brk id="62021" max="16383" man="1"/>
    <brk id="62095" max="16383" man="1"/>
    <brk id="62169" max="16383" man="1"/>
    <brk id="62243" max="16383" man="1"/>
    <brk id="62317" max="16383" man="1"/>
    <brk id="62391" max="16383" man="1"/>
    <brk id="62465" max="16383" man="1"/>
    <brk id="62539" max="16383" man="1"/>
    <brk id="62613" max="16383" man="1"/>
    <brk id="62687" max="16383" man="1"/>
    <brk id="62761" max="16383" man="1"/>
    <brk id="62835" max="16383" man="1"/>
    <brk id="62909" max="16383" man="1"/>
    <brk id="62983" max="16383" man="1"/>
    <brk id="63057" max="16383" man="1"/>
    <brk id="63131" max="16383" man="1"/>
    <brk id="63205" max="16383" man="1"/>
    <brk id="63279" max="16383" man="1"/>
    <brk id="63353" max="16383" man="1"/>
    <brk id="63427" max="16383" man="1"/>
    <brk id="63501" max="16383" man="1"/>
    <brk id="63575" max="16383" man="1"/>
    <brk id="63649" max="16383" man="1"/>
    <brk id="63723" max="16383" man="1"/>
    <brk id="63797" max="16383" man="1"/>
    <brk id="63871" max="16383" man="1"/>
    <brk id="63945" max="16383" man="1"/>
    <brk id="64019" max="16383" man="1"/>
    <brk id="64093" max="16383" man="1"/>
    <brk id="64167" max="16383" man="1"/>
    <brk id="64241" max="16383" man="1"/>
    <brk id="64315" max="16383" man="1"/>
    <brk id="64389" max="16383" man="1"/>
    <brk id="64463" max="16383" man="1"/>
    <brk id="64537" max="16383" man="1"/>
    <brk id="64611" max="16383" man="1"/>
    <brk id="64685" max="16383" man="1"/>
    <brk id="64759" max="16383" man="1"/>
    <brk id="64833" max="16383" man="1"/>
    <brk id="64907" max="16383" man="1"/>
    <brk id="64981" max="16383" man="1"/>
    <brk id="65055" max="16383" man="1"/>
    <brk id="65129" max="16383" man="1"/>
    <brk id="65203" max="16383" man="1"/>
    <brk id="65277" max="16383" man="1"/>
    <brk id="65351" max="16383" man="1"/>
    <brk id="65425" max="16383" man="1"/>
    <brk id="6549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19</vt:i4>
      </vt:variant>
      <vt:variant>
        <vt:lpstr>Nazwane zakresy</vt:lpstr>
      </vt:variant>
      <vt:variant>
        <vt:i4>40</vt:i4>
      </vt:variant>
    </vt:vector>
  </HeadingPairs>
  <TitlesOfParts>
    <vt:vector size="59" baseType="lpstr">
      <vt:lpstr>Str.tyt.</vt:lpstr>
      <vt:lpstr>Inf. ogólne</vt:lpstr>
      <vt:lpstr>Spis zawartości</vt:lpstr>
      <vt:lpstr>Wykaz audytów</vt:lpstr>
      <vt:lpstr>Strona tytułowa budynku</vt:lpstr>
      <vt:lpstr>Strona tytułowa źródła</vt:lpstr>
      <vt:lpstr>Strona tytułowa sieci</vt:lpstr>
      <vt:lpstr>1. Ocena char. bud. przed</vt:lpstr>
      <vt:lpstr>2. Ocena char. bud. po</vt:lpstr>
      <vt:lpstr>2a. Opis techn. bud.</vt:lpstr>
      <vt:lpstr>3a. Karta audytu źródło</vt:lpstr>
      <vt:lpstr>3b. Karta audytu sieć</vt:lpstr>
      <vt:lpstr>4. Zest. zbiorcze robót</vt:lpstr>
      <vt:lpstr>5. Zapotrzebowanie na moc i en.</vt:lpstr>
      <vt:lpstr>6. Obl. efektu energ. projektu</vt:lpstr>
      <vt:lpstr>7. Obl. planowanego efektu eko.</vt:lpstr>
      <vt:lpstr>8. Obl. ekonom. projektu</vt:lpstr>
      <vt:lpstr>8a. koszty eksploatacyjne</vt:lpstr>
      <vt:lpstr>9. Wymagania programowe </vt:lpstr>
      <vt:lpstr>'1. Ocena char. bud. przed'!_ftn1</vt:lpstr>
      <vt:lpstr>'1. Ocena char. bud. przed'!_ftnref1</vt:lpstr>
      <vt:lpstr>'2. Ocena char. bud. po'!_ftnref1</vt:lpstr>
      <vt:lpstr>'1. Ocena char. bud. przed'!_ftnref2</vt:lpstr>
      <vt:lpstr>'5. Zapotrzebowanie na moc i en.'!activity_ca_el_ex_local_0</vt:lpstr>
      <vt:lpstr>'5. Zapotrzebowanie na moc i en.'!activity_ca_el_ex_local_0_0</vt:lpstr>
      <vt:lpstr>'5. Zapotrzebowanie na moc i en.'!activity_ca_el_ex_local_0_1</vt:lpstr>
      <vt:lpstr>'5. Zapotrzebowanie na moc i en.'!activity_ca_el_ex_local_0_2</vt:lpstr>
      <vt:lpstr>'5. Zapotrzebowanie na moc i en.'!activity_ca_el_ex_local_0_3</vt:lpstr>
      <vt:lpstr>'5. Zapotrzebowanie na moc i en.'!activity_ca_el_ex_local_0_4</vt:lpstr>
      <vt:lpstr>'5. Zapotrzebowanie na moc i en.'!activity_ca_el_ex_local_0_5</vt:lpstr>
      <vt:lpstr>'5. Zapotrzebowanie na moc i en.'!activity_ca_el_ex_local_0_6</vt:lpstr>
      <vt:lpstr>'5. Zapotrzebowanie na moc i en.'!activity_ca_el_ex_local_0_7</vt:lpstr>
      <vt:lpstr>'5. Zapotrzebowanie na moc i en.'!activity_non_el_ex_local_0</vt:lpstr>
      <vt:lpstr>'5. Zapotrzebowanie na moc i en.'!activity_non_el_ex_local_0_0</vt:lpstr>
      <vt:lpstr>'5. Zapotrzebowanie na moc i en.'!activity_non_el_ex_local_0_1</vt:lpstr>
      <vt:lpstr>'5. Zapotrzebowanie na moc i en.'!activity_non_el_ex_local_0_2</vt:lpstr>
      <vt:lpstr>'5. Zapotrzebowanie na moc i en.'!activity_non_el_ex_local_0_3</vt:lpstr>
      <vt:lpstr>'5. Zapotrzebowanie na moc i en.'!activity_non_el_ex_local_0_4</vt:lpstr>
      <vt:lpstr>'5. Zapotrzebowanie na moc i en.'!activity_non_el_ex_local_0_5</vt:lpstr>
      <vt:lpstr>'5. Zapotrzebowanie na moc i en.'!activity_non_el_ex_local_0_6</vt:lpstr>
      <vt:lpstr>'5. Zapotrzebowanie na moc i en.'!activity_non_el_ex_local_0_7</vt:lpstr>
      <vt:lpstr>'1. Ocena char. bud. przed'!Obszar_wydruku</vt:lpstr>
      <vt:lpstr>'2. Ocena char. bud. po'!Obszar_wydruku</vt:lpstr>
      <vt:lpstr>'2a. Opis techn. bud.'!Obszar_wydruku</vt:lpstr>
      <vt:lpstr>'3a. Karta audytu źródło'!Obszar_wydruku</vt:lpstr>
      <vt:lpstr>'3b. Karta audytu sieć'!Obszar_wydruku</vt:lpstr>
      <vt:lpstr>'4. Zest. zbiorcze robót'!Obszar_wydruku</vt:lpstr>
      <vt:lpstr>'5. Zapotrzebowanie na moc i en.'!Obszar_wydruku</vt:lpstr>
      <vt:lpstr>'7. Obl. planowanego efektu eko.'!Obszar_wydruku</vt:lpstr>
      <vt:lpstr>'8. Obl. ekonom. projektu'!Obszar_wydruku</vt:lpstr>
      <vt:lpstr>'8a. koszty eksploatacyjne'!Obszar_wydruku</vt:lpstr>
      <vt:lpstr>'9. Wymagania programowe '!Obszar_wydruku</vt:lpstr>
      <vt:lpstr>'Inf. ogólne'!Obszar_wydruku</vt:lpstr>
      <vt:lpstr>'Spis zawartości'!Obszar_wydruku</vt:lpstr>
      <vt:lpstr>Str.tyt.!Obszar_wydruku</vt:lpstr>
      <vt:lpstr>'Strona tytułowa budynku'!Obszar_wydruku</vt:lpstr>
      <vt:lpstr>'Strona tytułowa sieci'!Obszar_wydruku</vt:lpstr>
      <vt:lpstr>'Strona tytułowa źródła'!Obszar_wydruku</vt:lpstr>
      <vt:lpstr>'Wykaz audytów'!Obszar_wydruku</vt:lpstr>
    </vt:vector>
  </TitlesOfParts>
  <Company>NFOŚiGW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Koźbiał Justyna</dc:creator>
  <cp:lastModifiedBy>Lenovo</cp:lastModifiedBy>
  <cp:lastPrinted>2019-08-19T14:53:32Z</cp:lastPrinted>
  <dcterms:created xsi:type="dcterms:W3CDTF">2013-04-16T08:21:29Z</dcterms:created>
  <dcterms:modified xsi:type="dcterms:W3CDTF">2019-08-19T14:54:33Z</dcterms:modified>
</cp:coreProperties>
</file>